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+xml"/>
  <Override PartName="/xl/charts/chartEx1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335" documentId="8_{20703257-2A55-420D-AA54-10E50600011F}" xr6:coauthVersionLast="47" xr6:coauthVersionMax="47" xr10:uidLastSave="{9319DAE1-1443-40CB-9654-6E43B138DA9A}"/>
  <bookViews>
    <workbookView xWindow="-110" yWindow="-110" windowWidth="19420" windowHeight="10300" tabRatio="946" xr2:uid="{221D5630-E235-477C-83A6-D4881187C2EF}"/>
  </bookViews>
  <sheets>
    <sheet name="t1" sheetId="15" r:id="rId1"/>
    <sheet name="t2" sheetId="13" r:id="rId2"/>
    <sheet name="t3" sheetId="19" r:id="rId3"/>
    <sheet name="t4" sheetId="1" r:id="rId4"/>
    <sheet name="f1" sheetId="4" r:id="rId5"/>
    <sheet name="f2" sheetId="5" r:id="rId6"/>
    <sheet name="t5" sheetId="7" r:id="rId7"/>
    <sheet name="f3" sheetId="10" r:id="rId8"/>
    <sheet name="f4" sheetId="11" r:id="rId9"/>
    <sheet name="f5" sheetId="12" r:id="rId10"/>
    <sheet name="t6" sheetId="16" r:id="rId11"/>
    <sheet name="f6" sheetId="17" r:id="rId12"/>
    <sheet name="t7" sheetId="18" r:id="rId13"/>
    <sheet name="t8" sheetId="20" r:id="rId14"/>
    <sheet name="t9" sheetId="22" r:id="rId15"/>
    <sheet name="f7" sheetId="23" r:id="rId16"/>
    <sheet name="f8" sheetId="24" r:id="rId17"/>
    <sheet name="t10" sheetId="25" r:id="rId18"/>
    <sheet name="f9" sheetId="26" r:id="rId19"/>
    <sheet name="f10" sheetId="27" r:id="rId20"/>
    <sheet name="t11" sheetId="28" r:id="rId21"/>
    <sheet name="t12" sheetId="29" r:id="rId22"/>
    <sheet name="t13" sheetId="30" r:id="rId23"/>
    <sheet name="t14" sheetId="31" r:id="rId24"/>
    <sheet name="f11" sheetId="32" r:id="rId25"/>
    <sheet name="t15" sheetId="33" r:id="rId26"/>
  </sheets>
  <externalReferences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05_Agropirateria">#REF!</definedName>
    <definedName name="_1_05_Agropirateria">#REF!</definedName>
    <definedName name="_2011" hidden="1">#REF!</definedName>
    <definedName name="_FREQ_">#REF!</definedName>
    <definedName name="_Key1" hidden="1">#REF!</definedName>
    <definedName name="_Order1" hidden="1">255</definedName>
    <definedName name="_PG90">#REF!</definedName>
    <definedName name="_PM91">#REF!</definedName>
    <definedName name="_Regression_Int" hidden="1">1</definedName>
    <definedName name="_Sort" hidden="1">#REF!</definedName>
    <definedName name="_TYPE_">#REF!</definedName>
    <definedName name="_xlchart.v2.0" hidden="1">'f8'!$B$6:$J$6</definedName>
    <definedName name="_xlchart.v2.1" hidden="1">'f8'!$B$7:$J$7</definedName>
    <definedName name="a" localSheetId="0">[1]Sheet1!$C$30</definedName>
    <definedName name="a" localSheetId="1">[1]Sheet1!$C$30</definedName>
    <definedName name="a">#REF!</definedName>
    <definedName name="ACQUISTI_VALORE_EURO">#REF!</definedName>
    <definedName name="ACQUISTI_VOLUME">#REF!</definedName>
    <definedName name="ACQUISTI_VOLUME_NO_CONV">#REF!</definedName>
    <definedName name="Anno" localSheetId="0">'[2]1.01.1'!$C$3</definedName>
    <definedName name="Anno" localSheetId="1">'[2]1.01.1'!$C$3</definedName>
    <definedName name="Anno">#REF!</definedName>
    <definedName name="_xlnm.Print_Area" localSheetId="0">'t1'!$A$1:$O$42</definedName>
    <definedName name="_xlnm.Print_Area" localSheetId="3">'t4'!$A$1:$G$16</definedName>
    <definedName name="_xlnm.Print_Area">#REF!</definedName>
    <definedName name="Area_stampa_MI">#REF!</definedName>
    <definedName name="ARG_RSU_TAV">#REF!</definedName>
    <definedName name="ASSOLUTI">#REF!</definedName>
    <definedName name="ATTI_ACQ">#REF!</definedName>
    <definedName name="_xlnm.Auto_Open">#REF!</definedName>
    <definedName name="b">#REF!</definedName>
    <definedName name="BRA_RSU_TAR">#REF!</definedName>
    <definedName name="BRA_WSU_TAR">#REF!</definedName>
    <definedName name="BSE">#REF!</definedName>
    <definedName name="CAN_RSU_TAV">#REF!</definedName>
    <definedName name="CAN_WSU_TAV">#REF!</definedName>
    <definedName name="CHN_RSU_TAV..IQS">#REF!</definedName>
    <definedName name="CHN_RSU_TAV..OQS">#REF!</definedName>
    <definedName name="CHN_SU_IM..QT">#REF!</definedName>
    <definedName name="CHN_WSU_TAV..IQS">#REF!</definedName>
    <definedName name="ciao">#REF!</definedName>
    <definedName name="CODP">#REF!</definedName>
    <definedName name="CODPER">#REF!</definedName>
    <definedName name="com">#REF!</definedName>
    <definedName name="confr.azi.cens" localSheetId="0">[3]confronti!#REF!</definedName>
    <definedName name="confr.azi.cens" localSheetId="1">[3]confronti!#REF!</definedName>
    <definedName name="confr.azi.cens">#REF!</definedName>
    <definedName name="confr.ric.prev.94" localSheetId="0">[3]confronti!#REF!</definedName>
    <definedName name="confr.ric.prev.94" localSheetId="1">[3]confronti!#REF!</definedName>
    <definedName name="confr.ric.prev.94">#REF!</definedName>
    <definedName name="confr.sup.uba" localSheetId="0">[4]confronti!$A$1:$K$35</definedName>
    <definedName name="confr.sup.uba" localSheetId="1">[4]confronti!$A$1:$K$35</definedName>
    <definedName name="confr.sup.uba">#REF!</definedName>
    <definedName name="CRF_CountryName" localSheetId="0">[5]Sheet1!$C$4</definedName>
    <definedName name="CRF_CountryName" localSheetId="1">[5]Sheet1!$C$4</definedName>
    <definedName name="CRF_CountryName">#REF!</definedName>
    <definedName name="CRF_InventoryYear" localSheetId="0">[5]Sheet1!$C$6</definedName>
    <definedName name="CRF_InventoryYear" localSheetId="1">[5]Sheet1!$C$6</definedName>
    <definedName name="CRF_InventoryYear">#REF!</definedName>
    <definedName name="CRF_Submission" localSheetId="0">[5]Sheet1!$C$30</definedName>
    <definedName name="CRF_Submission" localSheetId="1">[5]Sheet1!$C$30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 localSheetId="0">[6]Table10s1!#REF!</definedName>
    <definedName name="CRF_Table10s1_Dyn12" localSheetId="1">[6]Table10s1!#REF!</definedName>
    <definedName name="CRF_Table10s1_Dyn12">#REF!</definedName>
    <definedName name="CRF_Table10s1_Dyn13" localSheetId="0">[6]Table10s1!#REF!</definedName>
    <definedName name="CRF_Table10s1_Dyn13" localSheetId="1">[6]Table10s1!#REF!</definedName>
    <definedName name="CRF_Table10s1_Dyn13">#REF!</definedName>
    <definedName name="CRF_Table10s1_Dyn14" localSheetId="0">[6]Table10s1!#REF!</definedName>
    <definedName name="CRF_Table10s1_Dyn14" localSheetId="1">[6]Table10s1!#REF!</definedName>
    <definedName name="CRF_Table10s1_Dyn14">#REF!</definedName>
    <definedName name="CRF_Table10s1_Dyn15" localSheetId="0">[6]Table10s1!#REF!</definedName>
    <definedName name="CRF_Table10s1_Dyn15" localSheetId="1">[6]Table10s1!#REF!</definedName>
    <definedName name="CRF_Table10s1_Dyn15">#REF!</definedName>
    <definedName name="CRF_Table10s1_Dyn16" localSheetId="0">[6]Table10s1!#REF!</definedName>
    <definedName name="CRF_Table10s1_Dyn16" localSheetId="1">[6]Table10s1!#REF!</definedName>
    <definedName name="CRF_Table10s1_Dyn16">#REF!</definedName>
    <definedName name="CRF_Table10s1_Dyn17" localSheetId="0">[6]Table10s1!#REF!</definedName>
    <definedName name="CRF_Table10s1_Dyn17" localSheetId="1">[6]Table10s1!#REF!</definedName>
    <definedName name="CRF_Table10s1_Dyn17">#REF!</definedName>
    <definedName name="CRF_Table10s1_Dyn18" localSheetId="0">[6]Table10s1!#REF!</definedName>
    <definedName name="CRF_Table10s1_Dyn18" localSheetId="1">[6]Table10s1!#REF!</definedName>
    <definedName name="CRF_Table10s1_Dyn18">#REF!</definedName>
    <definedName name="CRF_Table10s1_Dyn19" localSheetId="0">[6]Table10s1!#REF!</definedName>
    <definedName name="CRF_Table10s1_Dyn19" localSheetId="1">[6]Table10s1!#REF!</definedName>
    <definedName name="CRF_Table10s1_Dyn19">#REF!</definedName>
    <definedName name="CRF_Table10s1_Dyn20" localSheetId="0">[6]Table10s1!#REF!</definedName>
    <definedName name="CRF_Table10s1_Dyn20" localSheetId="1">[6]Table10s1!#REF!</definedName>
    <definedName name="CRF_Table10s1_Dyn20">#REF!</definedName>
    <definedName name="CRF_Table10s1_Dyn21" localSheetId="0">[6]Table10s1!#REF!</definedName>
    <definedName name="CRF_Table10s1_Dyn21" localSheetId="1">[6]Table10s1!#REF!</definedName>
    <definedName name="CRF_Table10s1_Dyn21">#REF!</definedName>
    <definedName name="CRF_Table10s1_Dyn22" localSheetId="0">[6]Table10s1!#REF!</definedName>
    <definedName name="CRF_Table10s1_Dyn22" localSheetId="1">[6]Table10s1!#REF!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_xlnm.Criteria">#REF!</definedName>
    <definedName name="CURRENTYEAR">#REF!</definedName>
    <definedName name="d" localSheetId="0">[1]Sheet1!$C$30</definedName>
    <definedName name="d" localSheetId="1">[1]Sheet1!$C$30</definedName>
    <definedName name="d">#REF!</definedName>
    <definedName name="_xlnm.Database">#REF!</definedName>
    <definedName name="DESC">#REF!</definedName>
    <definedName name="dfd" hidden="1">#REF!</definedName>
    <definedName name="dfdf">#REF!</definedName>
    <definedName name="DIFFERENZE">#REF!</definedName>
    <definedName name="dop" localSheetId="0">[7]Abruzzo!#REF!</definedName>
    <definedName name="dop" localSheetId="1">[7]Abruzzo!#REF!</definedName>
    <definedName name="dop">#REF!</definedName>
    <definedName name="e">#REF!</definedName>
    <definedName name="E15_RSU_TAR">#REF!</definedName>
    <definedName name="E15_SU_QP..AQT">#REF!</definedName>
    <definedName name="E15_SU_QP..BQT">#REF!</definedName>
    <definedName name="E15_WSU_SP">#REF!</definedName>
    <definedName name="E15_WSU_TAV..OQS">#REF!</definedName>
    <definedName name="_xlnm.Extract">#REF!</definedName>
    <definedName name="f">#REF!</definedName>
    <definedName name="f_abruzzo" localSheetId="0">[8]Abruzzo!#REF!</definedName>
    <definedName name="f_abruzzo" localSheetId="1">[8]Abruzzo!#REF!</definedName>
    <definedName name="f_abruzzo">#REF!</definedName>
    <definedName name="f_basilicata" localSheetId="0">[8]Basilicata!#REF!</definedName>
    <definedName name="f_basilicata" localSheetId="1">[8]Basilicata!#REF!</definedName>
    <definedName name="f_basilicata">#REF!</definedName>
    <definedName name="f_bolzano" localSheetId="0">[8]Bolzano!#REF!</definedName>
    <definedName name="f_bolzano" localSheetId="1">[8]Bolzano!#REF!</definedName>
    <definedName name="f_bolzano">#REF!</definedName>
    <definedName name="f_calabria" localSheetId="0">[8]Calabria!#REF!</definedName>
    <definedName name="f_calabria" localSheetId="1">[8]Calabria!#REF!</definedName>
    <definedName name="f_calabria">#REF!</definedName>
    <definedName name="f_campania" localSheetId="0">[8]Campania!#REF!</definedName>
    <definedName name="f_campania" localSheetId="1">[8]Campania!#REF!</definedName>
    <definedName name="f_campania">#REF!</definedName>
    <definedName name="f_centro" localSheetId="0">[8]Centro!#REF!</definedName>
    <definedName name="f_centro" localSheetId="1">[8]Centro!#REF!</definedName>
    <definedName name="f_centro">#REF!</definedName>
    <definedName name="f_emiliaromagna" localSheetId="0">'[8]Emilia Romagna'!#REF!</definedName>
    <definedName name="f_emiliaromagna" localSheetId="1">'[8]Emilia Romagna'!#REF!</definedName>
    <definedName name="f_emiliaromagna">#REF!</definedName>
    <definedName name="f_friuli" localSheetId="0">[8]Friuli!#REF!</definedName>
    <definedName name="f_friuli" localSheetId="1">[8]Friuli!#REF!</definedName>
    <definedName name="f_friuli">#REF!</definedName>
    <definedName name="f_italia" localSheetId="0">[8]ITALIA!#REF!</definedName>
    <definedName name="f_italia" localSheetId="1">[8]ITALIA!#REF!</definedName>
    <definedName name="f_italia">#REF!</definedName>
    <definedName name="f_lazio" localSheetId="0">[8]Lazio!#REF!</definedName>
    <definedName name="f_lazio" localSheetId="1">[8]Lazio!#REF!</definedName>
    <definedName name="f_lazio">#REF!</definedName>
    <definedName name="f_liguria" localSheetId="0">[8]Liguria!#REF!</definedName>
    <definedName name="f_liguria" localSheetId="1">[8]Liguria!#REF!</definedName>
    <definedName name="f_liguria">#REF!</definedName>
    <definedName name="f_lombardia" localSheetId="0">[8]Lombardia!#REF!</definedName>
    <definedName name="f_lombardia" localSheetId="1">[8]Lombardia!#REF!</definedName>
    <definedName name="f_lombardia">#REF!</definedName>
    <definedName name="f_marche" localSheetId="0">[8]Marche!#REF!</definedName>
    <definedName name="f_marche" localSheetId="1">[8]Marche!#REF!</definedName>
    <definedName name="f_marche">#REF!</definedName>
    <definedName name="f_mezzogiorno" localSheetId="0">[8]Mezzogiorno!#REF!</definedName>
    <definedName name="f_mezzogiorno" localSheetId="1">[8]Mezzogiorno!#REF!</definedName>
    <definedName name="f_mezzogiorno">#REF!</definedName>
    <definedName name="f_molise" localSheetId="0">[8]Molise!#REF!</definedName>
    <definedName name="f_molise" localSheetId="1">[8]Molise!#REF!</definedName>
    <definedName name="f_molise">#REF!</definedName>
    <definedName name="f_nord" localSheetId="0">[8]Nord!#REF!</definedName>
    <definedName name="f_nord" localSheetId="1">[8]Nord!#REF!</definedName>
    <definedName name="f_nord">#REF!</definedName>
    <definedName name="f_nordest" localSheetId="0">'[8]Nord-Est'!#REF!</definedName>
    <definedName name="f_nordest" localSheetId="1">'[8]Nord-Est'!#REF!</definedName>
    <definedName name="f_nordest">#REF!</definedName>
    <definedName name="f_nordovest" localSheetId="0">'[8]Nord-Ovest'!#REF!</definedName>
    <definedName name="f_nordovest" localSheetId="1">'[8]Nord-Ovest'!#REF!</definedName>
    <definedName name="f_nordovest">#REF!</definedName>
    <definedName name="f_piemonte" localSheetId="0">[8]Piemonte!#REF!</definedName>
    <definedName name="f_piemonte" localSheetId="1">[8]Piemonte!#REF!</definedName>
    <definedName name="f_piemonte">#REF!</definedName>
    <definedName name="f_puglia" localSheetId="0">[8]Puglia!#REF!</definedName>
    <definedName name="f_puglia" localSheetId="1">[8]Puglia!#REF!</definedName>
    <definedName name="f_puglia">#REF!</definedName>
    <definedName name="f_sardegna" localSheetId="0">[8]Sardegna!#REF!</definedName>
    <definedName name="f_sardegna" localSheetId="1">[8]Sardegna!#REF!</definedName>
    <definedName name="f_sardegna">#REF!</definedName>
    <definedName name="f_sicilia" localSheetId="0">[8]Sicilia!#REF!</definedName>
    <definedName name="f_sicilia" localSheetId="1">[8]Sicilia!#REF!</definedName>
    <definedName name="f_sicilia">#REF!</definedName>
    <definedName name="f_toscana" localSheetId="0">[8]Toscana!#REF!</definedName>
    <definedName name="f_toscana" localSheetId="1">[8]Toscana!#REF!</definedName>
    <definedName name="f_toscana">#REF!</definedName>
    <definedName name="f_trentino" localSheetId="0">[8]Trentino!#REF!</definedName>
    <definedName name="f_trentino" localSheetId="1">[8]Trentino!#REF!</definedName>
    <definedName name="f_trentino">#REF!</definedName>
    <definedName name="f_trento" localSheetId="0">[8]Trento!#REF!</definedName>
    <definedName name="f_trento" localSheetId="1">[8]Trento!#REF!</definedName>
    <definedName name="f_trento">#REF!</definedName>
    <definedName name="f_umbria" localSheetId="0">[8]Umbria!#REF!</definedName>
    <definedName name="f_umbria" localSheetId="1">[8]Umbria!#REF!</definedName>
    <definedName name="f_umbria">#REF!</definedName>
    <definedName name="f_valleaosta" localSheetId="0">'[8]Valle d''Aosta'!#REF!</definedName>
    <definedName name="f_valleaosta" localSheetId="1">'[8]Valle d''Aosta'!#REF!</definedName>
    <definedName name="f_valleaosta">#REF!</definedName>
    <definedName name="f_veneto" localSheetId="0">[8]Veneto!#REF!</definedName>
    <definedName name="f_veneto" localSheetId="1">[8]Veneto!#REF!</definedName>
    <definedName name="f_veneto">#REF!</definedName>
    <definedName name="FAM._ACQUIR._ANY_PR.">#REF!</definedName>
    <definedName name="FAM._ACQUIR._PROM.1">#REF!</definedName>
    <definedName name="FAM._ACQUIR._PROM.2">#REF!</definedName>
    <definedName name="FAM._ACQUIR._PROM.3">#REF!</definedName>
    <definedName name="FAM._ACQUIR._PROM.4">#REF!</definedName>
    <definedName name="FAM._ACQUIRENTI">#REF!</definedName>
    <definedName name="FAM._AQR_1_SOLA_VOLTA">#REF!</definedName>
    <definedName name="FAM._AQR_2_SOLE_VOLTA">#REF!</definedName>
    <definedName name="FAM._AQR_3__VOLTE">#REF!</definedName>
    <definedName name="fih">#REF!</definedName>
    <definedName name="Foglio1">#REF!</definedName>
    <definedName name="Freq">#REF!</definedName>
    <definedName name="GRAF">#REF!</definedName>
    <definedName name="gragico">#REF!</definedName>
    <definedName name="GRUBBS_CRITICAL">#REF!</definedName>
    <definedName name="i">#REF!</definedName>
    <definedName name="IDN_WSU_TAV..C">#REF!</definedName>
    <definedName name="igp" localSheetId="0">'[9]1.01.1'!$C$3</definedName>
    <definedName name="igp" localSheetId="1">'[9]1.01.1'!$C$3</definedName>
    <definedName name="igp">#REF!</definedName>
    <definedName name="IND_SCA_IP">#REF!</definedName>
    <definedName name="io">#REF!</definedName>
    <definedName name="JPN_RSU_TAV">#REF!</definedName>
    <definedName name="JPN_RSU_TP">#REF!</definedName>
    <definedName name="JPN_WSU_TAV">#REF!</definedName>
    <definedName name="KOR_RSU_TAV">#REF!</definedName>
    <definedName name="lgA">#REF!</definedName>
    <definedName name="LOOKUPMTH">#REF!</definedName>
    <definedName name="lop" localSheetId="0">[10]confronti!#REF!</definedName>
    <definedName name="lop" localSheetId="1">[10]confronti!#REF!</definedName>
    <definedName name="lop">#REF!</definedName>
    <definedName name="LOP.XLS">#REF!</definedName>
    <definedName name="m_abruzzo" localSheetId="0">[8]Abruzzo!#REF!</definedName>
    <definedName name="m_abruzzo" localSheetId="1">[8]Abruzzo!#REF!</definedName>
    <definedName name="m_abruzzo">#REF!</definedName>
    <definedName name="m_basilicata" localSheetId="0">[8]Basilicata!#REF!</definedName>
    <definedName name="m_basilicata" localSheetId="1">[8]Basilicata!#REF!</definedName>
    <definedName name="m_basilicata">#REF!</definedName>
    <definedName name="m_bolzano" localSheetId="0">[8]Bolzano!#REF!</definedName>
    <definedName name="m_bolzano" localSheetId="1">[8]Bolzano!#REF!</definedName>
    <definedName name="m_bolzano">#REF!</definedName>
    <definedName name="m_calabria" localSheetId="0">[8]Calabria!#REF!</definedName>
    <definedName name="m_calabria" localSheetId="1">[8]Calabria!#REF!</definedName>
    <definedName name="m_calabria">#REF!</definedName>
    <definedName name="m_campania" localSheetId="0">[8]Campania!#REF!</definedName>
    <definedName name="m_campania" localSheetId="1">[8]Campania!#REF!</definedName>
    <definedName name="m_campania">#REF!</definedName>
    <definedName name="m_centro" localSheetId="0">[8]Centro!#REF!</definedName>
    <definedName name="m_centro" localSheetId="1">[8]Centro!#REF!</definedName>
    <definedName name="m_centro">#REF!</definedName>
    <definedName name="m_emiliaromagna" localSheetId="0">'[8]Emilia Romagna'!#REF!</definedName>
    <definedName name="m_emiliaromagna" localSheetId="1">'[8]Emilia Romagna'!#REF!</definedName>
    <definedName name="m_emiliaromagna">#REF!</definedName>
    <definedName name="m_friuli" localSheetId="0">[8]Friuli!#REF!</definedName>
    <definedName name="m_friuli" localSheetId="1">[8]Friuli!#REF!</definedName>
    <definedName name="m_friuli">#REF!</definedName>
    <definedName name="m_italia" localSheetId="0">[8]ITALIA!#REF!</definedName>
    <definedName name="m_italia" localSheetId="1">[8]ITALIA!#REF!</definedName>
    <definedName name="m_italia">#REF!</definedName>
    <definedName name="m_lazio" localSheetId="0">[8]Lazio!#REF!</definedName>
    <definedName name="m_lazio" localSheetId="1">[8]Lazio!#REF!</definedName>
    <definedName name="m_lazio">#REF!</definedName>
    <definedName name="m_liguria" localSheetId="0">[8]Liguria!#REF!</definedName>
    <definedName name="m_liguria" localSheetId="1">[8]Liguria!#REF!</definedName>
    <definedName name="m_liguria">#REF!</definedName>
    <definedName name="m_lombardia" localSheetId="0">[8]Lombardia!#REF!</definedName>
    <definedName name="m_lombardia" localSheetId="1">[8]Lombardia!#REF!</definedName>
    <definedName name="m_lombardia">#REF!</definedName>
    <definedName name="m_marche" localSheetId="0">[8]Marche!#REF!</definedName>
    <definedName name="m_marche" localSheetId="1">[8]Marche!#REF!</definedName>
    <definedName name="m_marche">#REF!</definedName>
    <definedName name="m_mezzogiorno" localSheetId="0">[8]Mezzogiorno!#REF!</definedName>
    <definedName name="m_mezzogiorno" localSheetId="1">[8]Mezzogiorno!#REF!</definedName>
    <definedName name="m_mezzogiorno">#REF!</definedName>
    <definedName name="m_molise" localSheetId="0">[8]Molise!#REF!</definedName>
    <definedName name="m_molise" localSheetId="1">[8]Molise!#REF!</definedName>
    <definedName name="m_molise">#REF!</definedName>
    <definedName name="m_nord" localSheetId="0">[8]Nord!#REF!</definedName>
    <definedName name="m_nord" localSheetId="1">[8]Nord!#REF!</definedName>
    <definedName name="m_nord">#REF!</definedName>
    <definedName name="m_nordest" localSheetId="0">'[8]Nord-Est'!#REF!</definedName>
    <definedName name="m_nordest" localSheetId="1">'[8]Nord-Est'!#REF!</definedName>
    <definedName name="m_nordest">#REF!</definedName>
    <definedName name="m_nordovest" localSheetId="0">'[8]Nord-Ovest'!#REF!</definedName>
    <definedName name="m_nordovest" localSheetId="1">'[8]Nord-Ovest'!#REF!</definedName>
    <definedName name="m_nordovest">#REF!</definedName>
    <definedName name="m_piemonte" localSheetId="0">[8]Piemonte!#REF!</definedName>
    <definedName name="m_piemonte" localSheetId="1">[8]Piemonte!#REF!</definedName>
    <definedName name="m_piemonte">#REF!</definedName>
    <definedName name="m_puglia" localSheetId="0">[8]Puglia!#REF!</definedName>
    <definedName name="m_puglia" localSheetId="1">[8]Puglia!#REF!</definedName>
    <definedName name="m_puglia">#REF!</definedName>
    <definedName name="m_sardegna" localSheetId="0">[8]Sardegna!#REF!</definedName>
    <definedName name="m_sardegna" localSheetId="1">[8]Sardegna!#REF!</definedName>
    <definedName name="m_sardegna">#REF!</definedName>
    <definedName name="m_sicilia" localSheetId="0">[8]Sicilia!#REF!</definedName>
    <definedName name="m_sicilia" localSheetId="1">[8]Sicilia!#REF!</definedName>
    <definedName name="m_sicilia">#REF!</definedName>
    <definedName name="m_toscana" localSheetId="0">[8]Toscana!#REF!</definedName>
    <definedName name="m_toscana" localSheetId="1">[8]Toscana!#REF!</definedName>
    <definedName name="m_toscana">#REF!</definedName>
    <definedName name="m_trentino" localSheetId="0">[8]Trentino!#REF!</definedName>
    <definedName name="m_trentino" localSheetId="1">[8]Trentino!#REF!</definedName>
    <definedName name="m_trentino">#REF!</definedName>
    <definedName name="m_trento" localSheetId="0">[8]Trento!#REF!</definedName>
    <definedName name="m_trento" localSheetId="1">[8]Trento!#REF!</definedName>
    <definedName name="m_trento">#REF!</definedName>
    <definedName name="m_umbria" localSheetId="0">[8]Umbria!#REF!</definedName>
    <definedName name="m_umbria" localSheetId="1">[8]Umbria!#REF!</definedName>
    <definedName name="m_umbria">#REF!</definedName>
    <definedName name="m_valleaosta" localSheetId="0">'[8]Valle d''Aosta'!#REF!</definedName>
    <definedName name="m_valleaosta" localSheetId="1">'[8]Valle d''Aosta'!#REF!</definedName>
    <definedName name="m_valleaosta">#REF!</definedName>
    <definedName name="m_veneto" localSheetId="0">[8]Veneto!#REF!</definedName>
    <definedName name="m_veneto" localSheetId="1">[8]Veneto!#REF!</definedName>
    <definedName name="m_veneto">#REF!</definedName>
    <definedName name="Macro1">#REF!</definedName>
    <definedName name="Macro2">#REF!</definedName>
    <definedName name="Macro3">#REF!</definedName>
    <definedName name="Macro4">#REF!</definedName>
    <definedName name="Macro5">#REF!</definedName>
    <definedName name="Macrograf1">#REF!</definedName>
    <definedName name="MBD">#REF!</definedName>
    <definedName name="METADATA">#REF!</definedName>
    <definedName name="MEX_RSU_TSP..NAF">#REF!</definedName>
    <definedName name="MEX_WSU_TSP..NAF">#REF!</definedName>
    <definedName name="Month">#REF!</definedName>
    <definedName name="N">#REF!</definedName>
    <definedName name="NomeTabella">"Dummy"</definedName>
    <definedName name="NUMERO_MEDIO_ATTI_AC.">#REF!</definedName>
    <definedName name="p">#REF!</definedName>
    <definedName name="Paesi">#REF!</definedName>
    <definedName name="PERCENTUALI">#REF!</definedName>
    <definedName name="PERDESC">#REF!</definedName>
    <definedName name="PREZZO_MEDIO">#REF!</definedName>
    <definedName name="print">#REF!</definedName>
    <definedName name="Print_Area_MI" localSheetId="0">#REF!</definedName>
    <definedName name="Print_Area_MI">#REF!</definedName>
    <definedName name="Prod_mondo">#REF!</definedName>
    <definedName name="PRODOTTI">#REF!</definedName>
    <definedName name="PROVA_12_97">#REF!</definedName>
    <definedName name="Query2">#REF!</definedName>
    <definedName name="qwe">#REF!</definedName>
    <definedName name="re" localSheetId="0">[1]Sheet1!$C$4</definedName>
    <definedName name="re" localSheetId="1">[1]Sheet1!$C$4</definedName>
    <definedName name="re">#REF!</definedName>
    <definedName name="Recover">#REF!</definedName>
    <definedName name="REGIONI">#REF!</definedName>
    <definedName name="_xlnm.Recorder">#REF!</definedName>
    <definedName name="RUS_RSU_TAV..C">#REF!</definedName>
    <definedName name="RUS_SU_IM..QT">#REF!</definedName>
    <definedName name="RUS_WSU_TAV..C">#REF!</definedName>
    <definedName name="s" localSheetId="0">[1]Sheet1!$C$30</definedName>
    <definedName name="s" localSheetId="1">[1]Sheet1!$C$30</definedName>
    <definedName name="s">#REF!</definedName>
    <definedName name="SHAPIRO_CONSTANTS">#REF!</definedName>
    <definedName name="SHAPIRO_CRITICAL">#REF!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1_2_CENTRO">#REF!</definedName>
    <definedName name="Tav_1_2_ITALIA">#REF!</definedName>
    <definedName name="Tav_1_2_MEZZOGIORNO">#REF!</definedName>
    <definedName name="Tav_1_2_NE">#REF!</definedName>
    <definedName name="Tav_1_2_NO">#REF!</definedName>
    <definedName name="Tav_1_2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 localSheetId="0">[11]TAV_3_25!#REF!</definedName>
    <definedName name="Tav_3_25_NE">#REF!</definedName>
    <definedName name="Tav_3_25_NO" localSheetId="0">[11]TAV_3_25!#REF!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3_CENTRO">#REF!</definedName>
    <definedName name="Tav_4_3_ITALIA">#REF!</definedName>
    <definedName name="Tav_4_3_MEZZOGIORNO">#REF!</definedName>
    <definedName name="Tav_4_3_NE">#REF!</definedName>
    <definedName name="Tav_4_3_NO">#REF!</definedName>
    <definedName name="Tav_4_3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tradA">#REF!</definedName>
    <definedName name="USA_RSU_IM..TAR..WTO">#REF!</definedName>
    <definedName name="USA_RSU_LR">#REF!</definedName>
    <definedName name="USA_SU_IM..TRQ">#REF!</definedName>
    <definedName name="USA_WSU_LR">#REF!</definedName>
    <definedName name="USA_WSU_TAV..OQC">#REF!</definedName>
    <definedName name="USA_WSU_TRQ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VOL._ANY_PR.">#REF!</definedName>
    <definedName name="VOL._PROM.1">#REF!</definedName>
    <definedName name="VOL._PROM.2">#REF!</definedName>
    <definedName name="VOL._PROM.3">#REF!</definedName>
    <definedName name="VOL._PROM.4">#REF!</definedName>
    <definedName name="vot">#REF!</definedName>
    <definedName name="w">#REF!</definedName>
    <definedName name="wxdd">#REF!</definedName>
    <definedName name="y">#REF!</definedName>
    <definedName name="ZONEALTIMETRIC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7" i="4" l="1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C11" i="27"/>
  <c r="D11" i="27"/>
  <c r="E11" i="27"/>
  <c r="F11" i="27"/>
  <c r="G11" i="27"/>
  <c r="H11" i="27"/>
  <c r="H14" i="27"/>
  <c r="F5" i="26"/>
  <c r="F9" i="26"/>
  <c r="B8" i="24"/>
  <c r="C8" i="24"/>
  <c r="D8" i="24"/>
  <c r="E8" i="24"/>
  <c r="F8" i="24"/>
  <c r="G8" i="24"/>
  <c r="H8" i="24"/>
  <c r="I8" i="24"/>
  <c r="J8" i="24"/>
  <c r="K8" i="24"/>
  <c r="B8" i="23"/>
  <c r="C8" i="23"/>
  <c r="D8" i="23"/>
  <c r="E8" i="23"/>
  <c r="F8" i="23"/>
  <c r="G8" i="23"/>
  <c r="H8" i="23"/>
  <c r="I8" i="23"/>
  <c r="J8" i="23"/>
  <c r="K8" i="23"/>
  <c r="I4" i="16" l="1"/>
  <c r="H4" i="16"/>
  <c r="F4" i="16"/>
  <c r="E4" i="16"/>
  <c r="F6" i="13" l="1"/>
  <c r="D26" i="10"/>
  <c r="C26" i="10"/>
  <c r="B26" i="10"/>
  <c r="D25" i="10"/>
  <c r="C25" i="10"/>
  <c r="B25" i="10"/>
  <c r="D24" i="10"/>
  <c r="C24" i="10"/>
  <c r="B24" i="10"/>
  <c r="D23" i="10"/>
  <c r="C23" i="10"/>
  <c r="B23" i="10"/>
  <c r="D22" i="10"/>
  <c r="C22" i="10"/>
  <c r="B22" i="10"/>
  <c r="F16" i="10"/>
  <c r="C27" i="10" s="1"/>
  <c r="E16" i="10"/>
  <c r="J16" i="10" s="1"/>
  <c r="D16" i="10"/>
  <c r="I16" i="10" s="1"/>
  <c r="C16" i="10"/>
  <c r="D27" i="10" s="1"/>
  <c r="B16" i="10"/>
  <c r="J14" i="10"/>
  <c r="I14" i="10"/>
  <c r="H14" i="10"/>
  <c r="F14" i="10"/>
  <c r="K14" i="10" s="1"/>
  <c r="E14" i="10"/>
  <c r="D14" i="10"/>
  <c r="C14" i="10"/>
  <c r="B14" i="10"/>
  <c r="F13" i="10"/>
  <c r="K13" i="10" s="1"/>
  <c r="E13" i="10"/>
  <c r="J13" i="10" s="1"/>
  <c r="D13" i="10"/>
  <c r="I13" i="10" s="1"/>
  <c r="C13" i="10"/>
  <c r="H13" i="10" s="1"/>
  <c r="B13" i="10"/>
  <c r="K12" i="10"/>
  <c r="J12" i="10"/>
  <c r="I12" i="10"/>
  <c r="F12" i="10"/>
  <c r="E12" i="10"/>
  <c r="D12" i="10"/>
  <c r="C12" i="10"/>
  <c r="H12" i="10" s="1"/>
  <c r="B12" i="10"/>
  <c r="K10" i="10"/>
  <c r="J10" i="10"/>
  <c r="I10" i="10"/>
  <c r="H10" i="10"/>
  <c r="K9" i="10"/>
  <c r="J9" i="10"/>
  <c r="I9" i="10"/>
  <c r="H9" i="10"/>
  <c r="K8" i="10"/>
  <c r="J8" i="10"/>
  <c r="I8" i="10"/>
  <c r="H8" i="10"/>
  <c r="K7" i="10"/>
  <c r="J7" i="10"/>
  <c r="I7" i="10"/>
  <c r="H7" i="10"/>
  <c r="K6" i="10"/>
  <c r="J6" i="10"/>
  <c r="I6" i="10"/>
  <c r="H6" i="10"/>
  <c r="E66" i="5"/>
  <c r="H16" i="10" l="1"/>
  <c r="B27" i="10"/>
  <c r="K16" i="10"/>
  <c r="A66" i="5"/>
  <c r="E65" i="5" l="1"/>
  <c r="F64" i="5"/>
  <c r="E64" i="5"/>
  <c r="F63" i="5"/>
  <c r="E63" i="5"/>
  <c r="F62" i="5"/>
  <c r="E62" i="5"/>
  <c r="F61" i="5"/>
  <c r="E61" i="5"/>
  <c r="F60" i="5"/>
  <c r="E60" i="5"/>
  <c r="A40" i="5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Andrea Arzeni</author>
  </authors>
  <commentList>
    <comment ref="C37" authorId="0" shapeId="0" xr:uid="{33D979F0-1BCA-4DDD-B615-7F788B9FE01C}">
      <text>
        <r>
          <rPr>
            <b/>
            <sz val="9"/>
            <color indexed="81"/>
            <rFont val="Tahoma"/>
            <family val="2"/>
          </rPr>
          <t>Andrea Arzeni:</t>
        </r>
        <r>
          <rPr>
            <sz val="9"/>
            <color indexed="81"/>
            <rFont val="Tahoma"/>
            <family val="2"/>
          </rPr>
          <t xml:space="preserve">
L'ISTAT li rilascia a fine anno per cui le compravendite sono di fonte CSN</t>
        </r>
      </text>
    </comment>
    <comment ref="B38" authorId="0" shapeId="0" xr:uid="{649A797F-4B0D-4FAC-9A82-CC8CEB83B699}">
      <text>
        <r>
          <rPr>
            <b/>
            <sz val="10"/>
            <color indexed="81"/>
            <rFont val="Tahoma"/>
            <family val="2"/>
          </rPr>
          <t>Andrea Arzeni:</t>
        </r>
        <r>
          <rPr>
            <sz val="10"/>
            <color indexed="81"/>
            <rFont val="Tahoma"/>
            <family val="2"/>
          </rPr>
          <t xml:space="preserve">
Erogazioni richieste a BdI</t>
        </r>
      </text>
    </comment>
  </commentList>
</comments>
</file>

<file path=xl/sharedStrings.xml><?xml version="1.0" encoding="utf-8"?>
<sst xmlns="http://schemas.openxmlformats.org/spreadsheetml/2006/main" count="614" uniqueCount="402">
  <si>
    <t>Tab. 3.1 - Forze di lavoro e occupati per settore di attività economica e per area geografica in Italia</t>
  </si>
  <si>
    <t>(migliaia di unità)</t>
  </si>
  <si>
    <t>Nord-Ovest</t>
  </si>
  <si>
    <t>Nord-Est</t>
  </si>
  <si>
    <t>Centro</t>
  </si>
  <si>
    <t>Sud-Isole</t>
  </si>
  <si>
    <t>Italia</t>
  </si>
  <si>
    <t>var. %</t>
  </si>
  <si>
    <t>2024/23</t>
  </si>
  <si>
    <t>POPOLAZIONE 15-89</t>
  </si>
  <si>
    <t>Occupati:</t>
  </si>
  <si>
    <t xml:space="preserve">   agricoltura</t>
  </si>
  <si>
    <t xml:space="preserve">   industria</t>
  </si>
  <si>
    <t xml:space="preserve">   altre attività</t>
  </si>
  <si>
    <t>Disoccupati</t>
  </si>
  <si>
    <t>Forze di lavoro</t>
  </si>
  <si>
    <t>di cui: Femmine</t>
  </si>
  <si>
    <t>COMMENTI IN SEGUITO A MODIFICHE METODOLOGIA ISTAT NOVEMBRE 2022</t>
  </si>
  <si>
    <t>Nelle statstiche sul lavoro la popolazione di riferimento non è più 15 anni e oltre, tutte le variabili e gli indici fanno riferimento a 15-89</t>
  </si>
  <si>
    <t>Quindi ho anche preso la popolazione 15-89 al posto di quella 15 anni e oltre</t>
  </si>
  <si>
    <t>Anche la voce persone in cerca di prima occupazione non è più disponibile, nella tabella l'ho sostituita con dissoccupati e ho preso i relativi dati</t>
  </si>
  <si>
    <t>E' anche stata modificata la nota per adeguarsi a quanto detto prima</t>
  </si>
  <si>
    <t>2021</t>
  </si>
  <si>
    <t>2022</t>
  </si>
  <si>
    <t>2023</t>
  </si>
  <si>
    <t>italiano-a</t>
  </si>
  <si>
    <t>straniero-a</t>
  </si>
  <si>
    <t>totale</t>
  </si>
  <si>
    <t>TOTALE</t>
  </si>
  <si>
    <t>Comparto</t>
  </si>
  <si>
    <t xml:space="preserve">Fattori di rischio e criticità specifici </t>
  </si>
  <si>
    <t>Coltivazioni erbacee</t>
  </si>
  <si>
    <t xml:space="preserve">Allevamento </t>
  </si>
  <si>
    <t xml:space="preserve">Viticoltura </t>
  </si>
  <si>
    <t>Orticoltura e coltivazione delle olive</t>
  </si>
  <si>
    <t>Frutta e verdura</t>
  </si>
  <si>
    <t>Fonte: Commissione Europea, 2025</t>
  </si>
  <si>
    <t xml:space="preserve">     Zona Altimetrica</t>
  </si>
  <si>
    <t>Totale</t>
  </si>
  <si>
    <t>Montagna interna</t>
  </si>
  <si>
    <t>Montagna litoranea</t>
  </si>
  <si>
    <t>Collina interna</t>
  </si>
  <si>
    <t>Collina litoranea</t>
  </si>
  <si>
    <t>Pianura</t>
  </si>
  <si>
    <t>Nord-ovest</t>
  </si>
  <si>
    <t>Nord-est</t>
  </si>
  <si>
    <t>Isole</t>
  </si>
  <si>
    <t>Fonte: CREA, Banca Dati dei Valori Fondiari.</t>
  </si>
  <si>
    <t>VALORI PER GRAFICI</t>
  </si>
  <si>
    <t>Migliaia di euro per ettaro</t>
  </si>
  <si>
    <t xml:space="preserve">Valori correnti </t>
  </si>
  <si>
    <t xml:space="preserve">Valori reali </t>
  </si>
  <si>
    <t>Valore inflazione</t>
  </si>
  <si>
    <t>https://rivaluta.istat.it/Rivaluta/Widget/tavoleWidget.jsp#</t>
  </si>
  <si>
    <t xml:space="preserve">	Variazioni percentuali medie annue dell'anno indicato rispetto all'anno precedente</t>
  </si>
  <si>
    <t>Indice 2000 = 100</t>
  </si>
  <si>
    <t>Numeri indice correnti</t>
  </si>
  <si>
    <t>Numeri indice reali</t>
  </si>
  <si>
    <t>Fonte: CREA, Banca dati dei valori fondiari.</t>
  </si>
  <si>
    <t>Fonte: ISTAT, Attività notarile; Banca d'Italia, Bollettino statistico.</t>
  </si>
  <si>
    <t>Fonte: Consiglio Nazionale del Notariato, Dati Statistici Notarili; Banca d'Italia, Bollettino statistico.</t>
  </si>
  <si>
    <t>ISTAT</t>
  </si>
  <si>
    <t>Notariato</t>
  </si>
  <si>
    <t>Prestiti oltre l'anno per acquisto immobili rurali</t>
  </si>
  <si>
    <t>Compravendite di terreni agricoli</t>
  </si>
  <si>
    <t>Aziende</t>
  </si>
  <si>
    <t>Solo in proprietà</t>
  </si>
  <si>
    <t>Solo in affitto</t>
  </si>
  <si>
    <t>Proprietà e affitto</t>
  </si>
  <si>
    <t>Superficie agricola utilizzata (ha)</t>
  </si>
  <si>
    <t>SAU in affitto</t>
  </si>
  <si>
    <t>in % su SAU totale</t>
  </si>
  <si>
    <t>-</t>
  </si>
  <si>
    <t>SAU in uso gratuito</t>
  </si>
  <si>
    <t>in % su SAU in affitto</t>
  </si>
  <si>
    <t>Fonte: ISTAT, Censimento dell'agricoltura, 2010 e 2020.</t>
  </si>
  <si>
    <t>Tabella * - Aziende, SAU e superficie in affitto comprensiva degli usi gratuiti per circoscrizione geografica e OTE</t>
  </si>
  <si>
    <t xml:space="preserve">Aziende (n.) </t>
  </si>
  <si>
    <t>SAU (ha)</t>
  </si>
  <si>
    <t>Aziene con affitto (n.)</t>
  </si>
  <si>
    <t>SAU in affitto (ha)</t>
  </si>
  <si>
    <t>Uso gratuito (ha)</t>
  </si>
  <si>
    <t>Circoscrizioni geografiche</t>
  </si>
  <si>
    <t>Dimensione</t>
  </si>
  <si>
    <t>%aziaff</t>
  </si>
  <si>
    <t>%sau_aff</t>
  </si>
  <si>
    <t>%uso_aff</t>
  </si>
  <si>
    <t>Sud</t>
  </si>
  <si>
    <t>Incidenza SAU in affitto sul tot.</t>
  </si>
  <si>
    <t>Incidenza SAU uso gratuito su SAU in affitto</t>
  </si>
  <si>
    <t>Dimensione media aziendale</t>
  </si>
  <si>
    <t>Fonte: ISTAT, Censimento dell'agricoltura 2020.</t>
  </si>
  <si>
    <t>Composizione</t>
  </si>
  <si>
    <t>Variazioni 2023-2024</t>
  </si>
  <si>
    <t>Categoria</t>
  </si>
  <si>
    <t>Acquirenti</t>
  </si>
  <si>
    <t>Venditori</t>
  </si>
  <si>
    <t>Totali</t>
  </si>
  <si>
    <t>Genere</t>
  </si>
  <si>
    <t>Femmine</t>
  </si>
  <si>
    <t>Maschi</t>
  </si>
  <si>
    <t>Età</t>
  </si>
  <si>
    <t>fino a 35 anni</t>
  </si>
  <si>
    <t>36-45 anni</t>
  </si>
  <si>
    <t>46-55 anni</t>
  </si>
  <si>
    <t>56-65 anni</t>
  </si>
  <si>
    <t>oltre 65 anni</t>
  </si>
  <si>
    <t>Fonte: Consiglio Nazionale del Notariato, Dati Statistici Notarili</t>
  </si>
  <si>
    <t>Classi di dimensione 
economica 
(var.% 2023-2024)</t>
  </si>
  <si>
    <t>Var.%</t>
  </si>
  <si>
    <t>&lt;10.000 euro</t>
  </si>
  <si>
    <t>&lt;10.000 euro (1,5%)</t>
  </si>
  <si>
    <t>10.000-20.000 euro</t>
  </si>
  <si>
    <t>10.000-20.000 euro (-0,9%)</t>
  </si>
  <si>
    <t>20.000-50.000 euro</t>
  </si>
  <si>
    <t>20.000-50.000 euro (2,3%)</t>
  </si>
  <si>
    <t>50.000-100.000 euro</t>
  </si>
  <si>
    <t>50.000-100.000 euro (2,1%)</t>
  </si>
  <si>
    <t>&gt;100.000 euro</t>
  </si>
  <si>
    <t>&gt;100.000 euro (6,1%)</t>
  </si>
  <si>
    <t xml:space="preserve">Tab. 3.6 - Consumi intermedi dell'Agricoltura </t>
  </si>
  <si>
    <t>(milioni di euro)</t>
  </si>
  <si>
    <t>Valori correnti</t>
  </si>
  <si>
    <t>Valori ai prezzi dell'anno precedente</t>
  </si>
  <si>
    <t>Ripartizione %</t>
  </si>
  <si>
    <t>prezzo</t>
  </si>
  <si>
    <t>quantità</t>
  </si>
  <si>
    <t>valore</t>
  </si>
  <si>
    <t>Sementi e piantine</t>
  </si>
  <si>
    <t>Mangimi e spese varie per il bestiame</t>
  </si>
  <si>
    <t>Concimi</t>
  </si>
  <si>
    <t>Fitosanitari</t>
  </si>
  <si>
    <t>Energia motrice</t>
  </si>
  <si>
    <t xml:space="preserve">   - elettrica</t>
  </si>
  <si>
    <t>Reimpieghi</t>
  </si>
  <si>
    <t>Altri beni e servizi</t>
  </si>
  <si>
    <t xml:space="preserve">   - Sifim</t>
  </si>
  <si>
    <t xml:space="preserve">   - acque irrigue</t>
  </si>
  <si>
    <t xml:space="preserve">   - trasporti aziendali</t>
  </si>
  <si>
    <t xml:space="preserve">   - assicurazioni e altro</t>
  </si>
  <si>
    <t>Fonte: elaborazioni su dati ISTAT</t>
  </si>
  <si>
    <t>Anno</t>
  </si>
  <si>
    <t>Mese</t>
  </si>
  <si>
    <t>Sementi</t>
  </si>
  <si>
    <t>Fertilizzanti</t>
  </si>
  <si>
    <t>Mangimi</t>
  </si>
  <si>
    <t>Energia</t>
  </si>
  <si>
    <t>Consumi intermedi (CI) - 2022</t>
  </si>
  <si>
    <t>Consumi intermedi (CI) - 2023</t>
  </si>
  <si>
    <t xml:space="preserve">Mangimi e altre spese </t>
  </si>
  <si>
    <t>Agrofarmaci</t>
  </si>
  <si>
    <t>Meccanizzazione</t>
  </si>
  <si>
    <t>Energia, Acqua e Combustibile</t>
  </si>
  <si>
    <t>Spese Trasf. e Comm.</t>
  </si>
  <si>
    <t>Spese Generali Fondiarie</t>
  </si>
  <si>
    <t>Noleggi Passivi</t>
  </si>
  <si>
    <t>Assicurazioni</t>
  </si>
  <si>
    <t>Altri costi</t>
  </si>
  <si>
    <t>CI/PL</t>
  </si>
  <si>
    <t>euro</t>
  </si>
  <si>
    <t>% su CI</t>
  </si>
  <si>
    <t>%</t>
  </si>
  <si>
    <t>Circoscrizioni</t>
  </si>
  <si>
    <t>Nord</t>
  </si>
  <si>
    <t>Altimetria</t>
  </si>
  <si>
    <t>Montagna</t>
  </si>
  <si>
    <t>Collina</t>
  </si>
  <si>
    <t>Dimensione Economica</t>
  </si>
  <si>
    <t>Piccole</t>
  </si>
  <si>
    <t>Medio Piccole</t>
  </si>
  <si>
    <t>Medie</t>
  </si>
  <si>
    <t>Medio Grandi</t>
  </si>
  <si>
    <t>Grandi</t>
  </si>
  <si>
    <t>OTE</t>
  </si>
  <si>
    <t>Seminativi</t>
  </si>
  <si>
    <t>Ortofloricoltura</t>
  </si>
  <si>
    <t>Coltivazioni permanenti</t>
  </si>
  <si>
    <t>Erbivori</t>
  </si>
  <si>
    <t>Granivori</t>
  </si>
  <si>
    <t>Aziende miste</t>
  </si>
  <si>
    <t xml:space="preserve">Italia </t>
  </si>
  <si>
    <t>Var. % 2023/22</t>
  </si>
  <si>
    <t>NOTE:</t>
  </si>
  <si>
    <t>CI: Consumi intermedi sono definiti come somma dei fattori di consumo extraziendale, delle altre spese dirette e dai servizi di terzi.</t>
  </si>
  <si>
    <t>Altri costi : Altre spese dirette, altri costi per fattori di consumo extraziedali, costi per servizi e consumi per agriturismo.</t>
  </si>
  <si>
    <t>Fonte: CREA,  Banca Dati RICA online - 2023 - I dati sono pesati utilizzando i pesi per la stratificazione del campione teorico regionale.</t>
  </si>
  <si>
    <t>Agricoltura, silvicoltura e pesca</t>
  </si>
  <si>
    <t>Industria alimentare, bevande e tabacco</t>
  </si>
  <si>
    <t>Totale attività economiche **</t>
  </si>
  <si>
    <t>valori</t>
  </si>
  <si>
    <t>var % anno precedente</t>
  </si>
  <si>
    <t>incidenza % su valore aggiunto ***</t>
  </si>
  <si>
    <t>incidenza % su valore aggiunto***</t>
  </si>
  <si>
    <t>31/03/2025</t>
  </si>
  <si>
    <t>31/12/2024</t>
  </si>
  <si>
    <t>31/12/2023</t>
  </si>
  <si>
    <t>31/12/2022</t>
  </si>
  <si>
    <t>31/12/2021</t>
  </si>
  <si>
    <t>31/12/2020</t>
  </si>
  <si>
    <t>31/12/2019</t>
  </si>
  <si>
    <t>31/12/2018</t>
  </si>
  <si>
    <t>2025****</t>
  </si>
  <si>
    <t>* Erogati da Banche e Cassa depositi e prestiti (esclusi Pronti contro termine e sofferenze)</t>
  </si>
  <si>
    <t>**  Totale Ateco (al netto della sezione U)</t>
  </si>
  <si>
    <t>*** Valori a prezzi correnti</t>
  </si>
  <si>
    <t>**** Consistenze al 31 marzo</t>
  </si>
  <si>
    <t>Fonte: elaborazioni su dati BDS di Banca d'Italia e ISTAT (Principali aggregati annuali di Contabilità Nazionale)</t>
  </si>
  <si>
    <t>Italia nord-occidentale</t>
  </si>
  <si>
    <t>Italia nord-orientale</t>
  </si>
  <si>
    <t>Italia centrale</t>
  </si>
  <si>
    <t>Italia meridionale</t>
  </si>
  <si>
    <t>Italia insulare</t>
  </si>
  <si>
    <t>Data dell'osservazione</t>
  </si>
  <si>
    <t>Valore</t>
  </si>
  <si>
    <t>*** Consistenze primo trimestre</t>
  </si>
  <si>
    <t xml:space="preserve">Fonte: elaborazioni su dati BDS di Banca d'Italia </t>
  </si>
  <si>
    <t>Da 30.000 a &lt; 75.000 euro</t>
  </si>
  <si>
    <t>Da 75.000 a &lt; 125.000 euro</t>
  </si>
  <si>
    <t>Da 125.000 a &lt; 250.000 euro</t>
  </si>
  <si>
    <t>Da 250.000 a &lt; 500.000 euro</t>
  </si>
  <si>
    <t>Da 500.000 a &lt; 1.000.000 euro</t>
  </si>
  <si>
    <t>Da 1.000.000 a &lt; 2.500.000 euro</t>
  </si>
  <si>
    <t>Da 2.500.000 a &lt; 5.000.000 euro</t>
  </si>
  <si>
    <t>Da 5.000.000 a &lt; 25.000.000 euro</t>
  </si>
  <si>
    <t>&gt;= 25.000.000 euro</t>
  </si>
  <si>
    <t>Totale classi di grandezza compreso lo 0</t>
  </si>
  <si>
    <t>* Erogati da Banche</t>
  </si>
  <si>
    <t xml:space="preserve">Totale Italia </t>
  </si>
  <si>
    <t xml:space="preserve">   con tasso agevolato</t>
  </si>
  <si>
    <t xml:space="preserve">   con tasso non agevolato</t>
  </si>
  <si>
    <t>Tipologie di destinazione</t>
  </si>
  <si>
    <t>Acquisto macchine e attrezzature</t>
  </si>
  <si>
    <t>Acquisto Immobili rurali</t>
  </si>
  <si>
    <t>Costruzioni fabbricati rurali</t>
  </si>
  <si>
    <t>* Erogati da Banche e Cassa depositi e prestiti  (esclusi PTC e sofferenze)</t>
  </si>
  <si>
    <t>Fonte: elaborazioni su dati BDS di Banca d'Italia</t>
  </si>
  <si>
    <t>TRI30950_4336013</t>
  </si>
  <si>
    <t>TAEG sui prestiti (escluse sofferenze) connessi ad esigenze di investimento - operazioni nel periodo</t>
  </si>
  <si>
    <t>Da oltre 1 anno fino a 5 anni</t>
  </si>
  <si>
    <t>Fino a 1 anno</t>
  </si>
  <si>
    <t>Oltre 5 anni</t>
  </si>
  <si>
    <t>31/03/2024</t>
  </si>
  <si>
    <t>30/06/2024</t>
  </si>
  <si>
    <t>30/09/2023</t>
  </si>
  <si>
    <t>30/06/2023</t>
  </si>
  <si>
    <t>31/03/2023</t>
  </si>
  <si>
    <t>30/09/2022</t>
  </si>
  <si>
    <t>30/06/2022</t>
  </si>
  <si>
    <t>31/03/2022</t>
  </si>
  <si>
    <t>30/09/2021</t>
  </si>
  <si>
    <t>30/06/2021</t>
  </si>
  <si>
    <t>31/03/2021</t>
  </si>
  <si>
    <t>30/09/2020</t>
  </si>
  <si>
    <t>30/06/2020</t>
  </si>
  <si>
    <t>31/03/2020</t>
  </si>
  <si>
    <t>30/09/2019</t>
  </si>
  <si>
    <t>30/06/2019</t>
  </si>
  <si>
    <t>31/03/2019</t>
  </si>
  <si>
    <t>*  Prestiti escluse sofferenze per operazioni nel periodo</t>
  </si>
  <si>
    <t xml:space="preserve">  ** Totale ATECO al netto della sezione U comprese le attività non produttive.</t>
  </si>
  <si>
    <t>Durata originaria dello strumento</t>
  </si>
  <si>
    <t>30/09/2024</t>
  </si>
  <si>
    <t>Prospetto estratto il 15-09-2025 16:16</t>
  </si>
  <si>
    <t xml:space="preserve">Flusso annuale nuovi prestiti in default rettificato/prestiti non in default rettificato anno precedente - per area geografica, settore e attività economica della clientela </t>
  </si>
  <si>
    <t>Tasso di deterioramento annuale dei prestiti - default rettificato: utilizzato (Enti segnalanti in Centrale dei rischi)</t>
  </si>
  <si>
    <t>centro</t>
  </si>
  <si>
    <t>sud</t>
  </si>
  <si>
    <t>isole</t>
  </si>
  <si>
    <t>diff 2024-23</t>
  </si>
  <si>
    <t>tot ateco</t>
  </si>
  <si>
    <t>Sede legale del censito</t>
  </si>
  <si>
    <t>Investimenti fissi lordi</t>
  </si>
  <si>
    <t>Ammortamenti</t>
  </si>
  <si>
    <t>Stock di capitale netto**</t>
  </si>
  <si>
    <t>valori correnti</t>
  </si>
  <si>
    <t>valori costanti*</t>
  </si>
  <si>
    <t>rapposto % su totale investimenti*</t>
  </si>
  <si>
    <t>rapposto % su valore aggiunto*</t>
  </si>
  <si>
    <t>* valori concatenati (anno base 2020)</t>
  </si>
  <si>
    <t>** Stock di attività non finanziarie al netto degli ammortamenti</t>
  </si>
  <si>
    <t>Industria Manufatturiera</t>
  </si>
  <si>
    <t>Costruzioni</t>
  </si>
  <si>
    <t>Totale attività economiche</t>
  </si>
  <si>
    <t>Investimenti per unità di lavoro</t>
  </si>
  <si>
    <t xml:space="preserve"> euro</t>
  </si>
  <si>
    <t>Var. % 2024/23</t>
  </si>
  <si>
    <t>Investimenti su valore aggiunto (%)</t>
  </si>
  <si>
    <t>Valore aggiunto su stock di capitale (%)</t>
  </si>
  <si>
    <t>Fabbricati rurali</t>
  </si>
  <si>
    <t xml:space="preserve">  Impianti e macchinari e armamenti</t>
  </si>
  <si>
    <t>Risorse biologiche coltivate</t>
  </si>
  <si>
    <t xml:space="preserve">  Prodotti di proprietà intellettuale</t>
  </si>
  <si>
    <t>% su totale investimenti (2024)</t>
  </si>
  <si>
    <t>unità</t>
  </si>
  <si>
    <t xml:space="preserve">Trattrici </t>
  </si>
  <si>
    <t>Rimorchi</t>
  </si>
  <si>
    <t xml:space="preserve">Trattrici con pianale di carico </t>
  </si>
  <si>
    <t>Mietitrebbiatrici</t>
  </si>
  <si>
    <t>Sollevatori telescopici</t>
  </si>
  <si>
    <t>Fonte: elaborazioni FederUnacoma  su dati Ministero Trasposti</t>
  </si>
  <si>
    <t>Trattori</t>
  </si>
  <si>
    <t>Tab. 3.15: Valore e propensione all'investimento delle aziende agricole Rica - 2023</t>
  </si>
  <si>
    <t>Aziende campione</t>
  </si>
  <si>
    <t>Aziende con investimento</t>
  </si>
  <si>
    <t>Unità</t>
  </si>
  <si>
    <t>% unità con investimento su totale complessivo</t>
  </si>
  <si>
    <t>% unità con investimento su totale classe</t>
  </si>
  <si>
    <t>Investimento medio aziendale</t>
  </si>
  <si>
    <t>Specializzazione produttiva (OTE)</t>
  </si>
  <si>
    <t>Specializzate nei seminativi</t>
  </si>
  <si>
    <t>Specializzate in ortofloricoltura</t>
  </si>
  <si>
    <t>Specializzate nelle coltivazioni permanenti</t>
  </si>
  <si>
    <t>Specializzate in erbivori</t>
  </si>
  <si>
    <t>Specializzate in granivori</t>
  </si>
  <si>
    <t>Con policoltura</t>
  </si>
  <si>
    <t>Con poliallevamento</t>
  </si>
  <si>
    <t>Miste coltivazioni ed allevamenti</t>
  </si>
  <si>
    <t>Piccole (da 4.000 a meno di 50.000 euro)</t>
  </si>
  <si>
    <t>Medie (da 50.000 a meno di 500.000 euro)</t>
  </si>
  <si>
    <t>Grandi (pari o superiori a 500.000  euro)</t>
  </si>
  <si>
    <t>Sud e Isole</t>
  </si>
  <si>
    <t>Fonte: CREA,  banca dati RICA.</t>
  </si>
  <si>
    <t>Tab. 3.2 - Occupati 15-89 anni per cittadinanza e per settore (migliaia)</t>
  </si>
  <si>
    <t>Fonte: ISTAT, rilevazione sulle forze di lavoro.</t>
  </si>
  <si>
    <t xml:space="preserve">Tab. 3.4 - Valori fondiari medi per ettaro di sau nel 2024 (migliaia di euro) </t>
  </si>
  <si>
    <t xml:space="preserve">Tab. 3.3 -  Fattori di rischio e criticità per la salute e sicurezza sul lavoro per comparto </t>
  </si>
  <si>
    <t>Fig. 3.1 - Indice dei prezzi correnti e dei prezzi deflazionati dei terreni agricoli in italia (2000=100)</t>
  </si>
  <si>
    <t>Fig. 3.2 - Confronto tra andamenti del numero di compravendite dei terreni agricoli e credito per l’acquisto di immobili rurali</t>
  </si>
  <si>
    <t xml:space="preserve">Fig. 3.3 – Incidenza percentuale delle SAU in affitto sul totale, della SAU in uso gratuito su quella in affitto e dimensione media aziendale per circoscrizione geografica </t>
  </si>
  <si>
    <t>Tab. 3.4 - Distribuzione percentuale degli atti di compravendita per generea classe di età nel 2024</t>
  </si>
  <si>
    <t>Fig. 3.5 - Numero e valore degli atti di compravendita per classe di valore delle transazioni nel 2024 (in migliaia di euro)</t>
  </si>
  <si>
    <t>Fonte: ISTAT.</t>
  </si>
  <si>
    <t>Fig. 3.6 - Indici dei prezzi dei prodotti acquistati dagli agricoltori (2020=100)</t>
  </si>
  <si>
    <t>Tab. 3.7 - Consumi intermedi medi aziendali per circoscrizione, zona altimetrica, classi di DE e OTE e incidenza delle principali categorio di costo - 2023</t>
  </si>
  <si>
    <t>Tab.  3.8 - Prestiti* alla produzione  per  attività economica della clientela (consistenze in milioni di euro, al 31/12)</t>
  </si>
  <si>
    <t>Tab. 3.9 - Prestiti* all'Agricoltura, silvicoltura e pesca per  circoscrizioni (consistenze al 31/12, milioni di euro)</t>
  </si>
  <si>
    <t>Variazioni cumulate 2023-2015</t>
  </si>
  <si>
    <t>Incidenza % su totale Italia- 2023</t>
  </si>
  <si>
    <t>Fig. 3.8 - Agricoltura, silvicoltura e pesca- Prestiti* per classe di grandezza del fido accordato (consistenze in milioni di euro)</t>
  </si>
  <si>
    <t>Tab. 3.10 - Prestiti oltre il breve termine all'agricoltura (consistenze in milioni di euro, al 31/12)</t>
  </si>
  <si>
    <t>Fig. 3.9 - TAEG sui prestiti* connessi ad esigenze di investimento -  Totale attività produttive**</t>
  </si>
  <si>
    <t>nord-ovest</t>
  </si>
  <si>
    <t>nord-est</t>
  </si>
  <si>
    <t>Tab. 3.11- Investimenti, ammortamenti e stock di capitale in Agricoltura, silvicoltura e pesca (milioni di euro)</t>
  </si>
  <si>
    <t>Fonte: elaborazioni su dati ISTAT, edizione marzo 2025</t>
  </si>
  <si>
    <t>Agricoltura, silvicotura e pesca</t>
  </si>
  <si>
    <t>Fonte: elaborazioni su dati ISTAT, edizione settembre 2025</t>
  </si>
  <si>
    <t>Tab. 3.14 - Immatricolazioni delle macchine agricole - anni 2022-2024</t>
  </si>
  <si>
    <t>Peso sul totale 2024</t>
  </si>
  <si>
    <t>Var. 2023-22</t>
  </si>
  <si>
    <t>Var. 2024-22</t>
  </si>
  <si>
    <t>Fonte: elaborazioni su dati FederUnacoma</t>
  </si>
  <si>
    <t>Var.% 2024/23</t>
  </si>
  <si>
    <t>Var. % 2020/2010</t>
  </si>
  <si>
    <r>
      <t>Investimenti totali su Valore Aggiunto totale (%)</t>
    </r>
    <r>
      <rPr>
        <vertAlign val="superscript"/>
        <sz val="11"/>
        <color theme="1"/>
        <rFont val="Calibri"/>
        <family val="2"/>
      </rPr>
      <t>1</t>
    </r>
  </si>
  <si>
    <r>
      <t>Valore investimenti su Valore Aggiunto (%)</t>
    </r>
    <r>
      <rPr>
        <vertAlign val="superscript"/>
        <sz val="11"/>
        <color theme="1"/>
        <rFont val="Calibri"/>
        <family val="2"/>
      </rPr>
      <t>2</t>
    </r>
  </si>
  <si>
    <r>
      <t>Dimensione economica (DE)</t>
    </r>
    <r>
      <rPr>
        <i/>
        <vertAlign val="superscript"/>
        <sz val="11"/>
        <color theme="1"/>
        <rFont val="Calibri"/>
        <family val="2"/>
      </rPr>
      <t>3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</si>
  <si>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Valore totale investimenti su VA totale del campione</t>
    </r>
  </si>
  <si>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 xml:space="preserve"> Valore totale investimenti su VA totale delle aziende che investono</t>
    </r>
  </si>
  <si>
    <r>
      <rPr>
        <vertAlign val="superscript"/>
        <sz val="11"/>
        <color theme="1"/>
        <rFont val="Calibri"/>
        <family val="2"/>
      </rPr>
      <t>3</t>
    </r>
    <r>
      <rPr>
        <sz val="11"/>
        <color theme="1"/>
        <rFont val="Calibri"/>
        <family val="2"/>
      </rPr>
      <t xml:space="preserve"> Espressa in valore della produzione standard aziendale</t>
    </r>
  </si>
  <si>
    <r>
      <t>Servizi</t>
    </r>
    <r>
      <rPr>
        <vertAlign val="superscript"/>
        <sz val="11"/>
        <color indexed="8"/>
        <rFont val="Calibri"/>
        <family val="2"/>
      </rPr>
      <t>1</t>
    </r>
  </si>
  <si>
    <r>
      <t>Stock netto di capitale per unità di lavoro</t>
    </r>
    <r>
      <rPr>
        <i/>
        <vertAlign val="superscript"/>
        <sz val="11"/>
        <color indexed="8"/>
        <rFont val="Calibri"/>
        <family val="2"/>
      </rPr>
      <t>2</t>
    </r>
  </si>
  <si>
    <r>
      <t>1</t>
    </r>
    <r>
      <rPr>
        <sz val="10"/>
        <rFont val="Calibri"/>
        <family val="2"/>
      </rPr>
      <t xml:space="preserve">  Al lordo degli investimenti in abitazioni.</t>
    </r>
  </si>
  <si>
    <r>
      <t>2</t>
    </r>
    <r>
      <rPr>
        <sz val="10"/>
        <rFont val="Calibri"/>
        <family val="2"/>
      </rPr>
      <t xml:space="preserve"> Al netto degli ammortamenti.</t>
    </r>
  </si>
  <si>
    <r>
      <t>Fig. 3.10-Tasso di deterioramento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annuale dei prestiti - default rettificato: utilizzato</t>
    </r>
    <r>
      <rPr>
        <vertAlign val="superscript"/>
        <sz val="11"/>
        <color theme="1"/>
        <rFont val="Calibri"/>
        <family val="2"/>
      </rPr>
      <t xml:space="preserve">2. </t>
    </r>
  </si>
  <si>
    <r>
      <t>1</t>
    </r>
    <r>
      <rPr>
        <sz val="9"/>
        <color theme="1"/>
        <rFont val="Calibri"/>
        <family val="2"/>
      </rPr>
      <t xml:space="preserve"> Rapporto tra flusso annuale nuovi prestiti in default rettificato su prestiti non in default anno precedente</t>
    </r>
  </si>
  <si>
    <r>
      <rPr>
        <vertAlign val="superscript"/>
        <sz val="9"/>
        <color theme="1"/>
        <rFont val="Calibri"/>
        <family val="2"/>
      </rPr>
      <t>2</t>
    </r>
    <r>
      <rPr>
        <sz val="9"/>
        <color theme="1"/>
        <rFont val="Calibri"/>
        <family val="2"/>
      </rPr>
      <t xml:space="preserve"> Enti segnalanti in Centrale rischi</t>
    </r>
  </si>
  <si>
    <r>
      <t>Tab. 3.5 - Aziende e SAU per titolo di possesso</t>
    </r>
    <r>
      <rPr>
        <vertAlign val="superscript"/>
        <sz val="10"/>
        <rFont val="Calibri"/>
        <family val="2"/>
      </rPr>
      <t>1</t>
    </r>
    <r>
      <rPr>
        <sz val="10"/>
        <rFont val="Calibri"/>
        <family val="2"/>
      </rPr>
      <t xml:space="preserve"> dei terreni - Italia</t>
    </r>
  </si>
  <si>
    <r>
      <t>Totale</t>
    </r>
    <r>
      <rPr>
        <vertAlign val="superscript"/>
        <sz val="10"/>
        <rFont val="Calibri"/>
        <family val="2"/>
      </rPr>
      <t>2</t>
    </r>
  </si>
  <si>
    <r>
      <rPr>
        <vertAlign val="superscript"/>
        <sz val="10"/>
        <rFont val="Calibri"/>
        <family val="2"/>
      </rPr>
      <t xml:space="preserve">1 </t>
    </r>
    <r>
      <rPr>
        <sz val="10"/>
        <rFont val="Calibri"/>
        <family val="2"/>
      </rPr>
      <t>La superficie in affitto è comprensiva dell'uso gratuito.</t>
    </r>
  </si>
  <si>
    <r>
      <rPr>
        <vertAlign val="superscript"/>
        <sz val="10"/>
        <rFont val="Calibri"/>
        <family val="2"/>
      </rPr>
      <t>2</t>
    </r>
    <r>
      <rPr>
        <sz val="10"/>
        <rFont val="Calibri"/>
        <family val="2"/>
      </rPr>
      <t xml:space="preserve"> Il dato complessivo comprende le aziende senza SAU.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</si>
  <si>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Incidenti legati ai mezzi meccanici e all’impiego di macchinari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</si>
  <si>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Malattie correlate a elevata esposizione a pesticidi e sostanze chimiche, come allergie, malattie della pelle, tumori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</si>
  <si>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 xml:space="preserve">Malattie trasmesse da agenti biologici, come le malattie trasmesse dalle zecche (ad es. encefalite, malattia di Lyme, tularemia), dove la principale via di infezione è attraverso l'inalazione di aerosol contenenti polvere organica e problemi derivanti dall'esposizione a piante e parassiti (ad es. pneumoconiosi e malattie infettive) 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</si>
  <si>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Disturbi muscoloscheletrici dovuti al trasporto di pesi, sollevamento e piegamento, e diserbo manuale (anche in relazione a pratiche ecologiche e biologiche, laddove non è stata ancora sviluppata una tecnologia adeguata)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</si>
  <si>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Rumore e perdita dell'udito a causa dell'esposizione a macchine, trattori e altre attrezzature agricole.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</si>
  <si>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 xml:space="preserve">La gestione del bestiame comporta rischi significativi, specialmente con animali di grandi dimensioni come cavalli, vacche e tori 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</si>
  <si>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 xml:space="preserve">Malattie legate ad agenti biologici trasmesse con il contatto diretto con animali infetti, sangue, fluidi corporei e tessuti, parassiti e microrganismi, oltre che tramite vettori (ad esempio, zecche, mosche, zanzare) 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</si>
  <si>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Malattie zoonotiche trasmesse agli esseri umani dagli animali (a esempio, influenza aviaria). La diffusione di batteri e virus è facilitata dalla polvere organica generata durante l'alimentazione degli animali e la pulizia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</si>
  <si>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Esposizione a sostanze pericolose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</si>
  <si>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 xml:space="preserve"> Rischi biomeccanici e muscoloscheletrici associati alla regolazione manuale dei tralci di vite, alla potatura invernale con forbici manuali e alle posture statiche durante la raccolta e la sistemazione dei tralci di vite.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</si>
  <si>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 xml:space="preserve">Rischi biomeccanici e muscoloscheletrici dovuti alla movimentazione di carichi leggeri ad alta frequenza e posture statiche durante la raccolta 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</si>
  <si>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Numero significativo di lavoratori stagionali e migranti con contratti di lavoro precari e a rischio di sfruttamento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</si>
  <si>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 xml:space="preserve">Rischi biomeccanici e muscoloscheletrici dovuti all'alta frequenza delle azioni nelle fasi di raccolta della frutta e diradamento, oppure a causa di posture statiche </t>
    </r>
  </si>
  <si>
    <r>
      <t>·</t>
    </r>
    <r>
      <rPr>
        <sz val="7"/>
        <color theme="1"/>
        <rFont val="Calibri"/>
        <family val="2"/>
      </rPr>
      <t xml:space="preserve">  </t>
    </r>
    <r>
      <rPr>
        <sz val="10"/>
        <color rgb="FF000000"/>
        <rFont val="Calibri"/>
        <family val="2"/>
      </rPr>
      <t>Un numero significativo di lavoratori stagionali e migranti con contratti di lavoro precario e a rischio di sfruttamento</t>
    </r>
  </si>
  <si>
    <r>
      <t xml:space="preserve">Tassi di attività (%) </t>
    </r>
    <r>
      <rPr>
        <vertAlign val="superscript"/>
        <sz val="10"/>
        <rFont val="Calibri"/>
        <family val="2"/>
      </rPr>
      <t>1</t>
    </r>
  </si>
  <si>
    <r>
      <t xml:space="preserve">Tassi di occupazione (%) </t>
    </r>
    <r>
      <rPr>
        <vertAlign val="superscript"/>
        <sz val="10"/>
        <rFont val="Calibri"/>
        <family val="2"/>
      </rPr>
      <t>2</t>
    </r>
  </si>
  <si>
    <r>
      <t xml:space="preserve">Tassi di disoccupazione (%) </t>
    </r>
    <r>
      <rPr>
        <vertAlign val="superscript"/>
        <sz val="10"/>
        <rFont val="Calibri"/>
        <family val="2"/>
      </rPr>
      <t>3</t>
    </r>
  </si>
  <si>
    <r>
      <t>1</t>
    </r>
    <r>
      <rPr>
        <sz val="10"/>
        <rFont val="Calibri"/>
        <family val="2"/>
      </rPr>
      <t xml:space="preserve"> Rapporto percentuale tra forze di lavoro e popolazione. La variazione è la differenza con il tasso dell'anno precedente.</t>
    </r>
  </si>
  <si>
    <r>
      <t>2</t>
    </r>
    <r>
      <rPr>
        <sz val="10"/>
        <rFont val="Calibri"/>
        <family val="2"/>
      </rPr>
      <t xml:space="preserve"> Rapporto percentuale tra occupati e popolazione. La variazione è la differenza con il tasso dell'anno precedente.</t>
    </r>
  </si>
  <si>
    <r>
      <t>3</t>
    </r>
    <r>
      <rPr>
        <sz val="10"/>
        <rFont val="Calibri"/>
        <family val="2"/>
      </rPr>
      <t xml:space="preserve"> Rapporto percentuale tra persone in cerca di occupazione e forze di lavoro. La variazione è la differenza con il tasso dell'anno precedente.</t>
    </r>
  </si>
  <si>
    <r>
      <t>Fonte:</t>
    </r>
    <r>
      <rPr>
        <sz val="10"/>
        <rFont val="Calibri"/>
        <family val="2"/>
      </rPr>
      <t xml:space="preserve"> elaborazioni su dati ISTAT.</t>
    </r>
  </si>
  <si>
    <r>
      <t>1</t>
    </r>
    <r>
      <rPr>
        <sz val="12"/>
        <rFont val="Calibri"/>
        <family val="2"/>
      </rPr>
      <t xml:space="preserve"> Rapporto percentuale tra forze di lavoro e popolazione </t>
    </r>
    <r>
      <rPr>
        <strike/>
        <sz val="12"/>
        <rFont val="Calibri"/>
        <family val="2"/>
      </rPr>
      <t>di 15 anni e oltre</t>
    </r>
    <r>
      <rPr>
        <sz val="12"/>
        <rFont val="Calibri"/>
        <family val="2"/>
      </rPr>
      <t>. La variazione è la differenza con il tasso dell'anno precedente.</t>
    </r>
  </si>
  <si>
    <r>
      <t>2</t>
    </r>
    <r>
      <rPr>
        <sz val="12"/>
        <rFont val="Calibri"/>
        <family val="2"/>
      </rPr>
      <t xml:space="preserve"> Rapporto percentuale tra occupati e popolazione </t>
    </r>
    <r>
      <rPr>
        <strike/>
        <sz val="12"/>
        <rFont val="Calibri"/>
        <family val="2"/>
      </rPr>
      <t>di 15 anni e oltre</t>
    </r>
    <r>
      <rPr>
        <sz val="12"/>
        <rFont val="Calibri"/>
        <family val="2"/>
      </rPr>
      <t>. La variazione è la differenza con il tasso dell'anno precedente.</t>
    </r>
  </si>
  <si>
    <t>Fig. 3.7- Agricoltura. Prestiti* per classe di grandezza del fido</t>
  </si>
  <si>
    <t>Tab. 3.13 - Tipologie di investimento in agricoltura, silvicoltura e pesca (valori concatenati (2020) - milioni di euro)</t>
  </si>
  <si>
    <t>Tab. 3.12 - Investimenti fissi lordi: rapporti caratteristici per i principali settori,  2024 (valori concatenati (2020))</t>
  </si>
  <si>
    <t>Fig.  3.11 - Andamento immatricolazioni negli anni 2014-2024</t>
  </si>
  <si>
    <t>Fig. 3.4 - Distribuzione percentuale degli atti di compravendita per genere e classe di età nel 2024</t>
  </si>
  <si>
    <t>Variazioni 2023-2022</t>
  </si>
  <si>
    <t>Variazioni 2024-2023</t>
  </si>
  <si>
    <t>Incidenze su 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</si>
</sst>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General_)"/>
    <numFmt numFmtId="167" formatCode="#,##0.0"/>
    <numFmt numFmtId="168" formatCode="0.0%"/>
    <numFmt numFmtId="169" formatCode="##,##0.0#"/>
    <numFmt numFmtId="170" formatCode="_-* #,##0_-;\-* #,##0_-;_-* &quot;-&quot;??_-;_-@_-"/>
    <numFmt numFmtId="171" formatCode="0.0_)"/>
    <numFmt numFmtId="172" formatCode="0_)"/>
    <numFmt numFmtId="173" formatCode="#,##0_ ;\-#,##0\ "/>
    <numFmt numFmtId="174" formatCode="0.0000"/>
    <numFmt numFmtId="175" formatCode="#,##0;[Red]#,##0"/>
    <numFmt numFmtId="176" formatCode="_-* #,##0.0_-;\-* #,##0.0_-;_-* &quot;-&quot;??_-;_-@_-"/>
    <numFmt numFmtId="177" formatCode="#,##0.0;[Red]#,##0.0"/>
    <numFmt numFmtId="178" formatCode="#,##0.###################"/>
    <numFmt numFmtId="179" formatCode="#,##0.0_ ;\-#,##0.0\ "/>
    <numFmt numFmtId="180" formatCode="#,##0;\-\ #,##0;_-\ &quot;- &quot;"/>
    <numFmt numFmtId="181" formatCode="#,##0.0;\-\ #,##0.0;_-\ &quot;- &quot;"/>
  </numFmts>
  <fonts count="7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name val="Courier"/>
      <family val="3"/>
    </font>
    <font>
      <sz val="10"/>
      <color theme="1"/>
      <name val="Times New Roman"/>
      <family val="2"/>
    </font>
    <font>
      <u/>
      <sz val="10"/>
      <color theme="10"/>
      <name val="Times New Roman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2"/>
      <name val="Courier"/>
      <family val="3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sz val="11"/>
      <color indexed="8"/>
      <name val="Aptos Narrow"/>
      <family val="2"/>
      <scheme val="minor"/>
    </font>
    <font>
      <sz val="12"/>
      <name val="Times New Roman"/>
      <family val="1"/>
    </font>
    <font>
      <sz val="10"/>
      <color indexed="8"/>
      <name val="Arial"/>
      <family val="2"/>
    </font>
    <font>
      <sz val="10"/>
      <name val="MS Sans Serif"/>
      <family val="2"/>
    </font>
    <font>
      <sz val="10"/>
      <name val="Calibri"/>
      <family val="2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i/>
      <sz val="11"/>
      <name val="Calibri"/>
      <family val="2"/>
    </font>
    <font>
      <i/>
      <sz val="11"/>
      <color theme="1"/>
      <name val="Calibri"/>
      <family val="2"/>
    </font>
    <font>
      <sz val="11"/>
      <name val="Calibri"/>
      <family val="2"/>
    </font>
    <font>
      <i/>
      <vertAlign val="superscript"/>
      <sz val="11"/>
      <color theme="1"/>
      <name val="Calibri"/>
      <family val="2"/>
    </font>
    <font>
      <i/>
      <sz val="10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sz val="10"/>
      <color theme="1"/>
      <name val="Calibri"/>
      <family val="2"/>
    </font>
    <font>
      <b/>
      <sz val="10"/>
      <color rgb="FFFF0000"/>
      <name val="Calibri"/>
      <family val="2"/>
    </font>
    <font>
      <i/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i/>
      <sz val="11"/>
      <color indexed="8"/>
      <name val="Calibri"/>
      <family val="2"/>
    </font>
    <font>
      <i/>
      <vertAlign val="superscript"/>
      <sz val="11"/>
      <color indexed="8"/>
      <name val="Calibri"/>
      <family val="2"/>
    </font>
    <font>
      <i/>
      <sz val="8"/>
      <name val="Calibri"/>
      <family val="2"/>
    </font>
    <font>
      <sz val="12"/>
      <color theme="1"/>
      <name val="Calibri"/>
      <family val="2"/>
    </font>
    <font>
      <vertAlign val="superscript"/>
      <sz val="10"/>
      <name val="Calibri"/>
      <family val="2"/>
    </font>
    <font>
      <sz val="8"/>
      <color theme="1"/>
      <name val="Calibri"/>
      <family val="2"/>
    </font>
    <font>
      <sz val="8"/>
      <color rgb="FF333333"/>
      <name val="Calibri"/>
      <family val="2"/>
    </font>
    <font>
      <b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theme="1"/>
      <name val="Calibri"/>
      <family val="2"/>
    </font>
    <font>
      <sz val="10"/>
      <color rgb="FF000000"/>
      <name val="Calibri"/>
      <family val="2"/>
    </font>
    <font>
      <vertAlign val="superscript"/>
      <sz val="9"/>
      <color theme="1"/>
      <name val="Calibri"/>
      <family val="2"/>
    </font>
    <font>
      <sz val="9"/>
      <color theme="1"/>
      <name val="Calibri"/>
      <family val="2"/>
    </font>
    <font>
      <b/>
      <sz val="6"/>
      <color rgb="FF000000"/>
      <name val="Calibri"/>
      <family val="2"/>
    </font>
    <font>
      <sz val="6"/>
      <color rgb="FF000000"/>
      <name val="Calibri"/>
      <family val="2"/>
    </font>
    <font>
      <i/>
      <sz val="10"/>
      <color theme="1"/>
      <name val="Calibri"/>
      <family val="2"/>
    </font>
    <font>
      <sz val="6"/>
      <color rgb="FF3D3D3D"/>
      <name val="Calibri"/>
      <family val="2"/>
    </font>
    <font>
      <sz val="10"/>
      <color rgb="FF666666"/>
      <name val="Calibri"/>
      <family val="2"/>
    </font>
    <font>
      <sz val="10"/>
      <color rgb="FF3D3D3D"/>
      <name val="Calibri"/>
      <family val="2"/>
    </font>
    <font>
      <sz val="11"/>
      <color rgb="FF92D050"/>
      <name val="Calibri"/>
      <family val="2"/>
    </font>
    <font>
      <i/>
      <sz val="11"/>
      <color rgb="FFFF0000"/>
      <name val="Calibri"/>
      <family val="2"/>
    </font>
    <font>
      <b/>
      <sz val="11"/>
      <color rgb="FFFF0000"/>
      <name val="Calibri"/>
      <family val="2"/>
    </font>
    <font>
      <sz val="11"/>
      <color rgb="FFFF0000"/>
      <name val="Calibri"/>
      <family val="2"/>
    </font>
    <font>
      <b/>
      <i/>
      <sz val="11"/>
      <name val="Calibri"/>
      <family val="2"/>
    </font>
    <font>
      <b/>
      <i/>
      <sz val="11"/>
      <color rgb="FFFF0000"/>
      <name val="Calibri"/>
      <family val="2"/>
    </font>
    <font>
      <sz val="10"/>
      <color theme="3" tint="0.39997558519241921"/>
      <name val="Calibri"/>
      <family val="2"/>
    </font>
    <font>
      <sz val="10"/>
      <color theme="0" tint="-0.34998626667073579"/>
      <name val="Calibri"/>
      <family val="2"/>
    </font>
    <font>
      <sz val="10"/>
      <color rgb="FFFF0000"/>
      <name val="Calibri"/>
      <family val="2"/>
    </font>
    <font>
      <b/>
      <i/>
      <sz val="10"/>
      <name val="Calibri"/>
      <family val="2"/>
    </font>
    <font>
      <b/>
      <sz val="10"/>
      <color indexed="10"/>
      <name val="Calibri"/>
      <family val="2"/>
    </font>
    <font>
      <u/>
      <sz val="10"/>
      <color theme="10"/>
      <name val="Calibri"/>
      <family val="2"/>
    </font>
    <font>
      <sz val="10"/>
      <color indexed="10"/>
      <name val="Calibri"/>
      <family val="2"/>
    </font>
    <font>
      <b/>
      <sz val="10"/>
      <color rgb="FF000000"/>
      <name val="Calibri"/>
      <family val="2"/>
    </font>
    <font>
      <sz val="7"/>
      <color theme="1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vertAlign val="superscript"/>
      <sz val="12"/>
      <name val="Calibri"/>
      <family val="2"/>
    </font>
    <font>
      <strike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3EEF4"/>
      </patternFill>
    </fill>
    <fill>
      <patternFill patternType="solid">
        <fgColor rgb="FFF0F0F0"/>
      </patternFill>
    </fill>
    <fill>
      <patternFill patternType="solid">
        <fgColor rgb="FFF3E2ED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/>
      <bottom style="thin">
        <color indexed="64"/>
      </bottom>
      <diagonal/>
    </border>
  </borders>
  <cellStyleXfs count="36">
    <xf numFmtId="0" fontId="0" fillId="0" borderId="0"/>
    <xf numFmtId="9" fontId="1" fillId="0" borderId="0" applyFont="0" applyFill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6" fontId="4" fillId="0" borderId="0"/>
    <xf numFmtId="9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41" fontId="3" fillId="0" borderId="0" applyFont="0" applyFill="0" applyBorder="0" applyAlignment="0" applyProtection="0"/>
    <xf numFmtId="165" fontId="3" fillId="0" borderId="0"/>
    <xf numFmtId="0" fontId="5" fillId="0" borderId="0"/>
    <xf numFmtId="9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171" fontId="9" fillId="0" borderId="0"/>
    <xf numFmtId="43" fontId="1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5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0" fontId="2" fillId="0" borderId="0"/>
    <xf numFmtId="0" fontId="14" fillId="0" borderId="0"/>
    <xf numFmtId="0" fontId="3" fillId="0" borderId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9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80" fontId="2" fillId="0" borderId="0" applyFont="0" applyFill="0" applyBorder="0" applyAlignment="0" applyProtection="0"/>
    <xf numFmtId="0" fontId="2" fillId="0" borderId="0"/>
    <xf numFmtId="0" fontId="2" fillId="0" borderId="0"/>
  </cellStyleXfs>
  <cellXfs count="425">
    <xf numFmtId="0" fontId="0" fillId="0" borderId="0" xfId="0"/>
    <xf numFmtId="0" fontId="12" fillId="0" borderId="0" xfId="0" applyFont="1" applyAlignment="1">
      <alignment horizontal="left" vertical="center"/>
    </xf>
    <xf numFmtId="0" fontId="12" fillId="0" borderId="0" xfId="0" applyFont="1"/>
    <xf numFmtId="41" fontId="17" fillId="0" borderId="0" xfId="3" applyFont="1" applyBorder="1"/>
    <xf numFmtId="41" fontId="12" fillId="0" borderId="0" xfId="0" applyNumberFormat="1" applyFont="1"/>
    <xf numFmtId="9" fontId="12" fillId="0" borderId="0" xfId="1" applyFont="1"/>
    <xf numFmtId="0" fontId="18" fillId="0" borderId="1" xfId="0" applyFont="1" applyBorder="1"/>
    <xf numFmtId="0" fontId="12" fillId="0" borderId="1" xfId="0" applyFont="1" applyBorder="1"/>
    <xf numFmtId="0" fontId="18" fillId="0" borderId="0" xfId="0" applyFont="1"/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170" fontId="12" fillId="0" borderId="0" xfId="17" applyNumberFormat="1" applyFont="1" applyFill="1" applyBorder="1"/>
    <xf numFmtId="176" fontId="20" fillId="0" borderId="0" xfId="17" applyNumberFormat="1" applyFont="1"/>
    <xf numFmtId="176" fontId="21" fillId="0" borderId="0" xfId="17" applyNumberFormat="1" applyFont="1" applyFill="1" applyBorder="1"/>
    <xf numFmtId="176" fontId="12" fillId="0" borderId="0" xfId="17" applyNumberFormat="1" applyFont="1" applyFill="1" applyBorder="1"/>
    <xf numFmtId="3" fontId="12" fillId="0" borderId="0" xfId="0" applyNumberFormat="1" applyFont="1"/>
    <xf numFmtId="176" fontId="20" fillId="0" borderId="0" xfId="17" quotePrefix="1" applyNumberFormat="1" applyFont="1" applyAlignment="1">
      <alignment horizontal="center"/>
    </xf>
    <xf numFmtId="167" fontId="21" fillId="0" borderId="0" xfId="0" applyNumberFormat="1" applyFont="1"/>
    <xf numFmtId="170" fontId="22" fillId="0" borderId="0" xfId="17" applyNumberFormat="1" applyFont="1"/>
    <xf numFmtId="164" fontId="21" fillId="0" borderId="0" xfId="1" applyNumberFormat="1" applyFont="1"/>
    <xf numFmtId="164" fontId="12" fillId="0" borderId="0" xfId="1" applyNumberFormat="1" applyFont="1"/>
    <xf numFmtId="164" fontId="20" fillId="0" borderId="0" xfId="17" applyNumberFormat="1" applyFont="1"/>
    <xf numFmtId="164" fontId="22" fillId="0" borderId="0" xfId="17" applyNumberFormat="1" applyFont="1"/>
    <xf numFmtId="164" fontId="21" fillId="0" borderId="0" xfId="0" applyNumberFormat="1" applyFont="1"/>
    <xf numFmtId="164" fontId="12" fillId="0" borderId="0" xfId="0" applyNumberFormat="1" applyFont="1"/>
    <xf numFmtId="170" fontId="22" fillId="0" borderId="0" xfId="17" applyNumberFormat="1" applyFont="1" applyBorder="1"/>
    <xf numFmtId="170" fontId="12" fillId="0" borderId="0" xfId="17" applyNumberFormat="1" applyFont="1" applyBorder="1"/>
    <xf numFmtId="176" fontId="21" fillId="0" borderId="0" xfId="17" applyNumberFormat="1" applyFont="1" applyBorder="1"/>
    <xf numFmtId="176" fontId="20" fillId="0" borderId="0" xfId="17" applyNumberFormat="1" applyFont="1" applyBorder="1"/>
    <xf numFmtId="170" fontId="12" fillId="0" borderId="0" xfId="17" applyNumberFormat="1" applyFont="1"/>
    <xf numFmtId="170" fontId="12" fillId="0" borderId="1" xfId="17" applyNumberFormat="1" applyFont="1" applyBorder="1"/>
    <xf numFmtId="176" fontId="20" fillId="0" borderId="1" xfId="17" applyNumberFormat="1" applyFont="1" applyBorder="1"/>
    <xf numFmtId="167" fontId="21" fillId="0" borderId="1" xfId="0" applyNumberFormat="1" applyFont="1" applyBorder="1"/>
    <xf numFmtId="3" fontId="12" fillId="0" borderId="1" xfId="0" applyNumberFormat="1" applyFont="1" applyBorder="1"/>
    <xf numFmtId="0" fontId="24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25" fillId="0" borderId="2" xfId="0" applyFont="1" applyBorder="1" applyAlignment="1">
      <alignment horizontal="right" vertical="center"/>
    </xf>
    <xf numFmtId="170" fontId="25" fillId="0" borderId="0" xfId="17" applyNumberFormat="1" applyFont="1" applyFill="1" applyBorder="1" applyAlignment="1">
      <alignment horizontal="right" vertical="top"/>
    </xf>
    <xf numFmtId="0" fontId="22" fillId="0" borderId="2" xfId="0" quotePrefix="1" applyFont="1" applyBorder="1" applyAlignment="1">
      <alignment horizontal="right" vertical="center" wrapText="1"/>
    </xf>
    <xf numFmtId="0" fontId="12" fillId="0" borderId="0" xfId="0" applyFont="1" applyAlignment="1">
      <alignment horizontal="right" vertical="top"/>
    </xf>
    <xf numFmtId="0" fontId="25" fillId="0" borderId="0" xfId="0" applyFont="1" applyAlignment="1">
      <alignment horizontal="left" vertical="top"/>
    </xf>
    <xf numFmtId="0" fontId="25" fillId="0" borderId="1" xfId="0" applyFont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27" fillId="0" borderId="1" xfId="0" applyFont="1" applyBorder="1" applyAlignment="1">
      <alignment horizontal="center" vertical="top"/>
    </xf>
    <xf numFmtId="170" fontId="26" fillId="0" borderId="0" xfId="0" applyNumberFormat="1" applyFont="1" applyAlignment="1">
      <alignment horizontal="right" vertical="top"/>
    </xf>
    <xf numFmtId="176" fontId="28" fillId="0" borderId="0" xfId="0" applyNumberFormat="1" applyFont="1" applyAlignment="1">
      <alignment horizontal="right" vertical="top"/>
    </xf>
    <xf numFmtId="164" fontId="28" fillId="0" borderId="0" xfId="17" applyNumberFormat="1" applyFont="1" applyFill="1" applyBorder="1" applyAlignment="1">
      <alignment horizontal="right" vertical="top"/>
    </xf>
    <xf numFmtId="0" fontId="27" fillId="0" borderId="0" xfId="0" applyFont="1" applyAlignment="1">
      <alignment horizontal="left" vertical="top"/>
    </xf>
    <xf numFmtId="176" fontId="27" fillId="0" borderId="0" xfId="17" applyNumberFormat="1" applyFont="1" applyFill="1" applyBorder="1" applyAlignment="1">
      <alignment horizontal="right" vertical="top"/>
    </xf>
    <xf numFmtId="164" fontId="27" fillId="0" borderId="0" xfId="17" applyNumberFormat="1" applyFont="1" applyFill="1" applyBorder="1" applyAlignment="1">
      <alignment horizontal="right" vertical="top"/>
    </xf>
    <xf numFmtId="0" fontId="27" fillId="0" borderId="1" xfId="0" applyFont="1" applyBorder="1" applyAlignment="1">
      <alignment horizontal="left" vertical="top"/>
    </xf>
    <xf numFmtId="170" fontId="25" fillId="0" borderId="1" xfId="17" applyNumberFormat="1" applyFont="1" applyFill="1" applyBorder="1" applyAlignment="1">
      <alignment horizontal="right" vertical="top"/>
    </xf>
    <xf numFmtId="176" fontId="27" fillId="0" borderId="1" xfId="17" applyNumberFormat="1" applyFont="1" applyFill="1" applyBorder="1" applyAlignment="1">
      <alignment horizontal="right" vertical="top"/>
    </xf>
    <xf numFmtId="164" fontId="27" fillId="0" borderId="1" xfId="17" applyNumberFormat="1" applyFont="1" applyFill="1" applyBorder="1" applyAlignment="1">
      <alignment horizontal="right" vertical="top"/>
    </xf>
    <xf numFmtId="164" fontId="12" fillId="0" borderId="0" xfId="0" applyNumberFormat="1" applyFont="1" applyAlignment="1">
      <alignment horizontal="right" vertical="top"/>
    </xf>
    <xf numFmtId="164" fontId="18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left" vertical="top"/>
    </xf>
    <xf numFmtId="0" fontId="29" fillId="0" borderId="1" xfId="0" applyFont="1" applyBorder="1"/>
    <xf numFmtId="0" fontId="17" fillId="0" borderId="0" xfId="0" applyFont="1"/>
    <xf numFmtId="0" fontId="29" fillId="0" borderId="0" xfId="0" applyFont="1" applyAlignment="1">
      <alignment horizontal="right"/>
    </xf>
    <xf numFmtId="0" fontId="30" fillId="0" borderId="0" xfId="0" applyFont="1"/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wrapText="1"/>
    </xf>
    <xf numFmtId="0" fontId="17" fillId="0" borderId="0" xfId="0" applyFont="1" applyAlignment="1">
      <alignment horizontal="center"/>
    </xf>
    <xf numFmtId="180" fontId="17" fillId="0" borderId="0" xfId="33" applyFont="1" applyFill="1" applyBorder="1" applyAlignment="1">
      <alignment horizontal="center" wrapText="1"/>
    </xf>
    <xf numFmtId="181" fontId="31" fillId="0" borderId="0" xfId="33" applyNumberFormat="1" applyFont="1" applyFill="1" applyBorder="1" applyAlignment="1">
      <alignment horizontal="center" wrapText="1"/>
    </xf>
    <xf numFmtId="181" fontId="17" fillId="0" borderId="0" xfId="33" applyNumberFormat="1" applyFont="1" applyFill="1" applyBorder="1" applyAlignment="1">
      <alignment horizontal="center" wrapText="1"/>
    </xf>
    <xf numFmtId="180" fontId="17" fillId="0" borderId="0" xfId="33" applyFont="1" applyFill="1" applyBorder="1" applyAlignment="1" applyProtection="1">
      <alignment horizontal="center" wrapText="1"/>
    </xf>
    <xf numFmtId="181" fontId="31" fillId="0" borderId="0" xfId="33" applyNumberFormat="1" applyFont="1" applyFill="1" applyBorder="1" applyAlignment="1" applyProtection="1">
      <alignment horizontal="center" wrapText="1"/>
    </xf>
    <xf numFmtId="0" fontId="31" fillId="0" borderId="1" xfId="0" applyFont="1" applyBorder="1" applyAlignment="1">
      <alignment horizontal="center" wrapText="1"/>
    </xf>
    <xf numFmtId="181" fontId="31" fillId="0" borderId="1" xfId="33" applyNumberFormat="1" applyFont="1" applyFill="1" applyBorder="1" applyAlignment="1" applyProtection="1">
      <alignment horizontal="center" wrapText="1"/>
    </xf>
    <xf numFmtId="168" fontId="17" fillId="0" borderId="0" xfId="1" applyNumberFormat="1" applyFont="1" applyFill="1"/>
    <xf numFmtId="0" fontId="22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2" xfId="34" applyFont="1" applyBorder="1" applyAlignment="1">
      <alignment horizontal="left"/>
    </xf>
    <xf numFmtId="0" fontId="33" fillId="0" borderId="2" xfId="34" applyFont="1" applyBorder="1" applyAlignment="1">
      <alignment horizontal="center" vertical="center" wrapText="1"/>
    </xf>
    <xf numFmtId="0" fontId="33" fillId="0" borderId="2" xfId="34" applyFont="1" applyBorder="1" applyAlignment="1">
      <alignment horizontal="center" vertical="center"/>
    </xf>
    <xf numFmtId="0" fontId="33" fillId="0" borderId="0" xfId="34" applyFont="1" applyAlignment="1">
      <alignment horizontal="left"/>
    </xf>
    <xf numFmtId="0" fontId="35" fillId="0" borderId="0" xfId="34" applyFont="1" applyAlignment="1">
      <alignment horizontal="left"/>
    </xf>
    <xf numFmtId="0" fontId="35" fillId="0" borderId="0" xfId="34" applyFont="1"/>
    <xf numFmtId="0" fontId="36" fillId="0" borderId="0" xfId="0" applyFont="1"/>
    <xf numFmtId="0" fontId="32" fillId="0" borderId="0" xfId="0" applyFont="1"/>
    <xf numFmtId="0" fontId="37" fillId="0" borderId="0" xfId="34" applyFont="1" applyAlignment="1">
      <alignment horizontal="left"/>
    </xf>
    <xf numFmtId="3" fontId="22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center"/>
    </xf>
    <xf numFmtId="164" fontId="33" fillId="0" borderId="0" xfId="34" applyNumberFormat="1" applyFont="1" applyAlignment="1">
      <alignment horizontal="center"/>
    </xf>
    <xf numFmtId="0" fontId="22" fillId="0" borderId="0" xfId="0" applyFont="1"/>
    <xf numFmtId="0" fontId="39" fillId="0" borderId="0" xfId="0" applyFont="1"/>
    <xf numFmtId="164" fontId="37" fillId="0" borderId="0" xfId="34" applyNumberFormat="1" applyFont="1" applyAlignment="1">
      <alignment horizontal="center"/>
    </xf>
    <xf numFmtId="3" fontId="40" fillId="0" borderId="0" xfId="0" applyNumberFormat="1" applyFont="1"/>
    <xf numFmtId="167" fontId="20" fillId="0" borderId="0" xfId="0" applyNumberFormat="1" applyFont="1" applyAlignment="1">
      <alignment horizontal="center"/>
    </xf>
    <xf numFmtId="0" fontId="37" fillId="0" borderId="1" xfId="34" applyFont="1" applyBorder="1" applyAlignment="1">
      <alignment horizontal="left"/>
    </xf>
    <xf numFmtId="164" fontId="33" fillId="0" borderId="1" xfId="34" applyNumberFormat="1" applyFont="1" applyBorder="1" applyAlignment="1">
      <alignment horizontal="center"/>
    </xf>
    <xf numFmtId="0" fontId="41" fillId="0" borderId="0" xfId="0" applyFont="1"/>
    <xf numFmtId="164" fontId="33" fillId="0" borderId="0" xfId="34" applyNumberFormat="1" applyFont="1" applyAlignment="1">
      <alignment horizontal="left" wrapText="1"/>
    </xf>
    <xf numFmtId="3" fontId="17" fillId="0" borderId="0" xfId="2" applyNumberFormat="1" applyFont="1"/>
    <xf numFmtId="0" fontId="12" fillId="0" borderId="0" xfId="0" applyFont="1" applyAlignment="1">
      <alignment horizontal="right"/>
    </xf>
    <xf numFmtId="0" fontId="22" fillId="0" borderId="19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 vertical="center" wrapText="1"/>
    </xf>
    <xf numFmtId="180" fontId="22" fillId="0" borderId="0" xfId="33" applyFont="1" applyFill="1" applyBorder="1" applyAlignment="1" applyProtection="1">
      <alignment horizontal="right" wrapText="1"/>
    </xf>
    <xf numFmtId="181" fontId="20" fillId="0" borderId="0" xfId="33" quotePrefix="1" applyNumberFormat="1" applyFont="1" applyFill="1" applyBorder="1" applyAlignment="1" applyProtection="1">
      <alignment horizontal="right" wrapText="1"/>
    </xf>
    <xf numFmtId="181" fontId="20" fillId="0" borderId="0" xfId="33" applyNumberFormat="1" applyFont="1" applyFill="1" applyBorder="1" applyAlignment="1" applyProtection="1">
      <alignment horizontal="right" wrapText="1"/>
    </xf>
    <xf numFmtId="164" fontId="21" fillId="0" borderId="1" xfId="0" applyNumberFormat="1" applyFont="1" applyBorder="1"/>
    <xf numFmtId="0" fontId="21" fillId="0" borderId="1" xfId="0" applyFont="1" applyBorder="1"/>
    <xf numFmtId="164" fontId="17" fillId="0" borderId="1" xfId="0" applyNumberFormat="1" applyFont="1" applyBorder="1" applyAlignment="1">
      <alignment horizontal="center"/>
    </xf>
    <xf numFmtId="0" fontId="31" fillId="0" borderId="0" xfId="0" applyFont="1"/>
    <xf numFmtId="168" fontId="12" fillId="0" borderId="0" xfId="1" applyNumberFormat="1" applyFont="1" applyFill="1"/>
    <xf numFmtId="179" fontId="12" fillId="0" borderId="0" xfId="0" applyNumberFormat="1" applyFont="1"/>
    <xf numFmtId="0" fontId="42" fillId="0" borderId="0" xfId="0" applyFont="1"/>
    <xf numFmtId="0" fontId="43" fillId="0" borderId="0" xfId="0" applyFont="1"/>
    <xf numFmtId="0" fontId="44" fillId="3" borderId="17" xfId="0" applyFont="1" applyFill="1" applyBorder="1" applyAlignment="1">
      <alignment horizontal="center" vertical="center" wrapText="1"/>
    </xf>
    <xf numFmtId="164" fontId="45" fillId="4" borderId="17" xfId="0" applyNumberFormat="1" applyFont="1" applyFill="1" applyBorder="1" applyAlignment="1">
      <alignment horizontal="right" vertical="center" wrapText="1"/>
    </xf>
    <xf numFmtId="0" fontId="44" fillId="0" borderId="17" xfId="0" applyFont="1" applyBorder="1" applyAlignment="1">
      <alignment horizontal="center" vertical="center" wrapText="1"/>
    </xf>
    <xf numFmtId="164" fontId="45" fillId="0" borderId="17" xfId="0" applyNumberFormat="1" applyFont="1" applyBorder="1" applyAlignment="1">
      <alignment horizontal="right" vertical="center" wrapText="1"/>
    </xf>
    <xf numFmtId="0" fontId="46" fillId="0" borderId="0" xfId="0" applyFont="1"/>
    <xf numFmtId="0" fontId="44" fillId="6" borderId="17" xfId="0" applyFont="1" applyFill="1" applyBorder="1" applyAlignment="1">
      <alignment horizontal="center" vertical="center" wrapText="1"/>
    </xf>
    <xf numFmtId="164" fontId="45" fillId="6" borderId="17" xfId="0" applyNumberFormat="1" applyFont="1" applyFill="1" applyBorder="1" applyAlignment="1">
      <alignment horizontal="right" vertical="center" wrapText="1"/>
    </xf>
    <xf numFmtId="164" fontId="12" fillId="6" borderId="0" xfId="0" applyNumberFormat="1" applyFont="1" applyFill="1"/>
    <xf numFmtId="178" fontId="47" fillId="0" borderId="0" xfId="0" applyNumberFormat="1" applyFont="1" applyAlignment="1">
      <alignment horizontal="right" vertical="center" wrapText="1"/>
    </xf>
    <xf numFmtId="2" fontId="47" fillId="0" borderId="0" xfId="0" applyNumberFormat="1" applyFont="1" applyAlignment="1">
      <alignment horizontal="right" vertical="center" wrapText="1"/>
    </xf>
    <xf numFmtId="0" fontId="47" fillId="0" borderId="0" xfId="0" applyFont="1" applyAlignment="1">
      <alignment horizontal="right" vertical="center" wrapText="1"/>
    </xf>
    <xf numFmtId="0" fontId="48" fillId="0" borderId="0" xfId="0" applyFont="1"/>
    <xf numFmtId="0" fontId="49" fillId="0" borderId="0" xfId="0" applyFont="1"/>
    <xf numFmtId="0" fontId="50" fillId="5" borderId="17" xfId="0" applyFont="1" applyFill="1" applyBorder="1" applyAlignment="1">
      <alignment vertical="center" wrapText="1"/>
    </xf>
    <xf numFmtId="0" fontId="50" fillId="3" borderId="17" xfId="0" applyFont="1" applyFill="1" applyBorder="1" applyAlignment="1">
      <alignment horizontal="center" vertical="center" wrapText="1"/>
    </xf>
    <xf numFmtId="0" fontId="50" fillId="3" borderId="17" xfId="0" applyFont="1" applyFill="1" applyBorder="1" applyAlignment="1">
      <alignment vertical="center" wrapText="1"/>
    </xf>
    <xf numFmtId="178" fontId="51" fillId="0" borderId="17" xfId="0" applyNumberFormat="1" applyFont="1" applyBorder="1" applyAlignment="1">
      <alignment horizontal="right" vertical="center" wrapText="1"/>
    </xf>
    <xf numFmtId="178" fontId="51" fillId="4" borderId="17" xfId="0" applyNumberFormat="1" applyFont="1" applyFill="1" applyBorder="1" applyAlignment="1">
      <alignment horizontal="right" vertic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 wrapText="1"/>
    </xf>
    <xf numFmtId="167" fontId="12" fillId="0" borderId="0" xfId="0" applyNumberFormat="1" applyFont="1"/>
    <xf numFmtId="0" fontId="50" fillId="0" borderId="0" xfId="0" applyFont="1" applyAlignment="1">
      <alignment horizontal="center" vertical="center" wrapText="1"/>
    </xf>
    <xf numFmtId="164" fontId="45" fillId="0" borderId="0" xfId="0" applyNumberFormat="1" applyFont="1" applyAlignment="1">
      <alignment horizontal="right" vertical="center" wrapText="1"/>
    </xf>
    <xf numFmtId="0" fontId="29" fillId="0" borderId="0" xfId="0" applyFont="1"/>
    <xf numFmtId="0" fontId="52" fillId="0" borderId="0" xfId="0" applyFont="1"/>
    <xf numFmtId="0" fontId="12" fillId="0" borderId="0" xfId="0" applyFont="1" applyAlignment="1" applyProtection="1">
      <alignment wrapText="1"/>
      <protection locked="0"/>
    </xf>
    <xf numFmtId="170" fontId="12" fillId="0" borderId="0" xfId="17" applyNumberFormat="1" applyFont="1" applyFill="1" applyBorder="1" applyAlignment="1">
      <alignment horizontal="right"/>
    </xf>
    <xf numFmtId="164" fontId="21" fillId="0" borderId="0" xfId="17" applyNumberFormat="1" applyFont="1" applyFill="1" applyBorder="1"/>
    <xf numFmtId="164" fontId="12" fillId="0" borderId="0" xfId="17" applyNumberFormat="1" applyFont="1" applyFill="1" applyBorder="1"/>
    <xf numFmtId="0" fontId="21" fillId="0" borderId="0" xfId="0" applyFont="1"/>
    <xf numFmtId="170" fontId="21" fillId="0" borderId="0" xfId="17" applyNumberFormat="1" applyFont="1" applyFill="1" applyBorder="1"/>
    <xf numFmtId="170" fontId="12" fillId="0" borderId="1" xfId="17" applyNumberFormat="1" applyFont="1" applyFill="1" applyBorder="1"/>
    <xf numFmtId="164" fontId="12" fillId="0" borderId="0" xfId="17" applyNumberFormat="1" applyFont="1" applyFill="1" applyBorder="1" applyAlignment="1">
      <alignment horizontal="right"/>
    </xf>
    <xf numFmtId="170" fontId="47" fillId="0" borderId="17" xfId="17" applyNumberFormat="1" applyFont="1" applyBorder="1" applyAlignment="1">
      <alignment horizontal="right" vertical="center" wrapText="1"/>
    </xf>
    <xf numFmtId="168" fontId="12" fillId="2" borderId="0" xfId="1" applyNumberFormat="1" applyFont="1" applyFill="1" applyBorder="1" applyAlignment="1">
      <alignment horizontal="right"/>
    </xf>
    <xf numFmtId="168" fontId="12" fillId="0" borderId="0" xfId="1" applyNumberFormat="1" applyFont="1" applyFill="1" applyBorder="1" applyAlignment="1">
      <alignment horizontal="right"/>
    </xf>
    <xf numFmtId="178" fontId="51" fillId="0" borderId="0" xfId="0" applyNumberFormat="1" applyFont="1" applyAlignment="1">
      <alignment horizontal="right" vertical="center" wrapText="1"/>
    </xf>
    <xf numFmtId="0" fontId="22" fillId="0" borderId="2" xfId="0" applyFont="1" applyBorder="1" applyAlignment="1">
      <alignment horizontal="center" wrapText="1"/>
    </xf>
    <xf numFmtId="0" fontId="12" fillId="0" borderId="0" xfId="0" applyFont="1" applyAlignment="1">
      <alignment horizontal="left"/>
    </xf>
    <xf numFmtId="164" fontId="21" fillId="0" borderId="0" xfId="17" applyNumberFormat="1" applyFont="1" applyFill="1" applyBorder="1" applyAlignment="1">
      <alignment horizontal="right"/>
    </xf>
    <xf numFmtId="170" fontId="22" fillId="0" borderId="0" xfId="17" applyNumberFormat="1" applyFont="1" applyFill="1" applyBorder="1" applyAlignment="1">
      <alignment horizontal="right"/>
    </xf>
    <xf numFmtId="164" fontId="20" fillId="0" borderId="0" xfId="17" applyNumberFormat="1" applyFont="1" applyFill="1" applyBorder="1" applyAlignment="1">
      <alignment horizontal="right"/>
    </xf>
    <xf numFmtId="170" fontId="12" fillId="0" borderId="0" xfId="0" applyNumberFormat="1" applyFont="1"/>
    <xf numFmtId="0" fontId="20" fillId="0" borderId="0" xfId="0" applyFont="1" applyAlignment="1">
      <alignment wrapText="1"/>
    </xf>
    <xf numFmtId="164" fontId="20" fillId="0" borderId="0" xfId="1" quotePrefix="1" applyNumberFormat="1" applyFont="1" applyFill="1" applyBorder="1" applyAlignment="1">
      <alignment horizontal="right"/>
    </xf>
    <xf numFmtId="164" fontId="20" fillId="0" borderId="0" xfId="1" applyNumberFormat="1" applyFont="1" applyFill="1" applyBorder="1"/>
    <xf numFmtId="0" fontId="21" fillId="0" borderId="1" xfId="0" applyFont="1" applyBorder="1" applyAlignment="1">
      <alignment wrapText="1"/>
    </xf>
    <xf numFmtId="164" fontId="21" fillId="0" borderId="1" xfId="1" applyNumberFormat="1" applyFont="1" applyFill="1" applyBorder="1"/>
    <xf numFmtId="164" fontId="20" fillId="0" borderId="1" xfId="1" quotePrefix="1" applyNumberFormat="1" applyFont="1" applyFill="1" applyBorder="1" applyAlignment="1">
      <alignment horizontal="right"/>
    </xf>
    <xf numFmtId="3" fontId="53" fillId="0" borderId="0" xfId="0" applyNumberFormat="1" applyFont="1"/>
    <xf numFmtId="2" fontId="12" fillId="0" borderId="0" xfId="1" applyNumberFormat="1" applyFont="1" applyFill="1"/>
    <xf numFmtId="0" fontId="29" fillId="0" borderId="0" xfId="0" applyFont="1" applyAlignment="1">
      <alignment horizontal="left"/>
    </xf>
    <xf numFmtId="170" fontId="29" fillId="0" borderId="0" xfId="17" applyNumberFormat="1" applyFont="1" applyFill="1" applyBorder="1" applyAlignment="1">
      <alignment horizontal="right"/>
    </xf>
    <xf numFmtId="164" fontId="52" fillId="0" borderId="3" xfId="17" applyNumberFormat="1" applyFont="1" applyFill="1" applyBorder="1" applyAlignment="1">
      <alignment horizontal="right"/>
    </xf>
    <xf numFmtId="164" fontId="52" fillId="0" borderId="0" xfId="1" applyNumberFormat="1" applyFont="1" applyFill="1" applyBorder="1" applyAlignment="1">
      <alignment horizontal="right"/>
    </xf>
    <xf numFmtId="164" fontId="52" fillId="0" borderId="0" xfId="17" applyNumberFormat="1" applyFont="1" applyFill="1" applyBorder="1" applyAlignment="1">
      <alignment horizontal="right"/>
    </xf>
    <xf numFmtId="164" fontId="52" fillId="0" borderId="0" xfId="1" applyNumberFormat="1" applyFont="1" applyFill="1" applyAlignment="1">
      <alignment horizontal="right"/>
    </xf>
    <xf numFmtId="0" fontId="29" fillId="0" borderId="1" xfId="0" applyFont="1" applyBorder="1" applyAlignment="1">
      <alignment horizontal="left"/>
    </xf>
    <xf numFmtId="170" fontId="29" fillId="0" borderId="1" xfId="17" applyNumberFormat="1" applyFont="1" applyFill="1" applyBorder="1" applyAlignment="1">
      <alignment horizontal="right"/>
    </xf>
    <xf numFmtId="164" fontId="52" fillId="0" borderId="1" xfId="17" applyNumberFormat="1" applyFont="1" applyFill="1" applyBorder="1" applyAlignment="1">
      <alignment horizontal="right"/>
    </xf>
    <xf numFmtId="164" fontId="52" fillId="0" borderId="1" xfId="1" applyNumberFormat="1" applyFont="1" applyFill="1" applyBorder="1" applyAlignment="1">
      <alignment horizontal="right"/>
    </xf>
    <xf numFmtId="164" fontId="29" fillId="0" borderId="0" xfId="17" applyNumberFormat="1" applyFont="1" applyFill="1" applyBorder="1" applyAlignment="1">
      <alignment horizontal="right"/>
    </xf>
    <xf numFmtId="0" fontId="54" fillId="0" borderId="0" xfId="0" applyFont="1"/>
    <xf numFmtId="0" fontId="54" fillId="0" borderId="0" xfId="0" applyFont="1" applyAlignment="1">
      <alignment horizontal="right" vertical="top"/>
    </xf>
    <xf numFmtId="3" fontId="55" fillId="0" borderId="0" xfId="0" applyNumberFormat="1" applyFont="1"/>
    <xf numFmtId="168" fontId="29" fillId="0" borderId="0" xfId="1" applyNumberFormat="1" applyFont="1" applyFill="1" applyBorder="1"/>
    <xf numFmtId="164" fontId="29" fillId="0" borderId="0" xfId="0" applyNumberFormat="1" applyFont="1"/>
    <xf numFmtId="168" fontId="29" fillId="0" borderId="0" xfId="1" applyNumberFormat="1" applyFont="1" applyFill="1"/>
    <xf numFmtId="168" fontId="29" fillId="0" borderId="0" xfId="1" applyNumberFormat="1" applyFont="1"/>
    <xf numFmtId="2" fontId="29" fillId="0" borderId="0" xfId="1" applyNumberFormat="1" applyFont="1"/>
    <xf numFmtId="0" fontId="17" fillId="0" borderId="0" xfId="28" applyFont="1"/>
    <xf numFmtId="0" fontId="22" fillId="0" borderId="1" xfId="29" applyFont="1" applyBorder="1"/>
    <xf numFmtId="49" fontId="22" fillId="0" borderId="3" xfId="29" applyNumberFormat="1" applyFont="1" applyBorder="1" applyAlignment="1">
      <alignment horizontal="left" vertical="center" wrapText="1"/>
    </xf>
    <xf numFmtId="0" fontId="22" fillId="0" borderId="2" xfId="29" applyFont="1" applyBorder="1" applyAlignment="1">
      <alignment horizontal="center" vertical="center" wrapText="1"/>
    </xf>
    <xf numFmtId="49" fontId="22" fillId="0" borderId="2" xfId="29" applyNumberFormat="1" applyFont="1" applyBorder="1" applyAlignment="1">
      <alignment horizontal="center" vertical="center" wrapText="1"/>
    </xf>
    <xf numFmtId="49" fontId="22" fillId="0" borderId="0" xfId="29" applyNumberFormat="1" applyFont="1" applyAlignment="1">
      <alignment horizontal="center" vertical="center" wrapText="1"/>
    </xf>
    <xf numFmtId="49" fontId="22" fillId="0" borderId="1" xfId="29" applyNumberFormat="1" applyFont="1" applyBorder="1" applyAlignment="1">
      <alignment horizontal="left" vertical="center" wrapText="1"/>
    </xf>
    <xf numFmtId="9" fontId="22" fillId="0" borderId="2" xfId="30" applyFont="1" applyBorder="1" applyAlignment="1">
      <alignment horizontal="center" vertical="center" wrapText="1"/>
    </xf>
    <xf numFmtId="0" fontId="22" fillId="0" borderId="1" xfId="29" applyFont="1" applyBorder="1" applyAlignment="1">
      <alignment horizontal="center" vertical="center" wrapText="1"/>
    </xf>
    <xf numFmtId="49" fontId="22" fillId="0" borderId="0" xfId="29" applyNumberFormat="1" applyFont="1" applyAlignment="1">
      <alignment horizontal="center"/>
    </xf>
    <xf numFmtId="0" fontId="22" fillId="0" borderId="3" xfId="29" applyFont="1" applyBorder="1"/>
    <xf numFmtId="0" fontId="12" fillId="0" borderId="0" xfId="29" applyFont="1"/>
    <xf numFmtId="49" fontId="22" fillId="0" borderId="0" xfId="29" applyNumberFormat="1" applyFont="1" applyAlignment="1">
      <alignment vertical="center" wrapText="1"/>
    </xf>
    <xf numFmtId="0" fontId="22" fillId="0" borderId="0" xfId="29" applyFont="1" applyAlignment="1">
      <alignment horizontal="center"/>
    </xf>
    <xf numFmtId="49" fontId="22" fillId="0" borderId="0" xfId="29" applyNumberFormat="1" applyFont="1" applyAlignment="1">
      <alignment vertical="center"/>
    </xf>
    <xf numFmtId="175" fontId="22" fillId="0" borderId="0" xfId="29" applyNumberFormat="1" applyFont="1" applyAlignment="1">
      <alignment vertical="center"/>
    </xf>
    <xf numFmtId="176" fontId="56" fillId="0" borderId="0" xfId="27" applyNumberFormat="1" applyFont="1" applyFill="1" applyAlignment="1">
      <alignment vertical="center"/>
    </xf>
    <xf numFmtId="177" fontId="20" fillId="0" borderId="0" xfId="29" applyNumberFormat="1" applyFont="1" applyAlignment="1">
      <alignment vertical="center"/>
    </xf>
    <xf numFmtId="177" fontId="57" fillId="0" borderId="0" xfId="29" applyNumberFormat="1" applyFont="1" applyAlignment="1">
      <alignment vertical="center"/>
    </xf>
    <xf numFmtId="49" fontId="36" fillId="0" borderId="0" xfId="29" applyNumberFormat="1" applyFont="1" applyAlignment="1">
      <alignment vertical="center"/>
    </xf>
    <xf numFmtId="167" fontId="58" fillId="0" borderId="0" xfId="29" applyNumberFormat="1" applyFont="1" applyAlignment="1">
      <alignment vertical="center"/>
    </xf>
    <xf numFmtId="177" fontId="22" fillId="0" borderId="0" xfId="29" applyNumberFormat="1" applyFont="1" applyAlignment="1">
      <alignment vertical="center"/>
    </xf>
    <xf numFmtId="177" fontId="59" fillId="0" borderId="0" xfId="29" applyNumberFormat="1" applyFont="1" applyAlignment="1">
      <alignment vertical="center"/>
    </xf>
    <xf numFmtId="49" fontId="22" fillId="0" borderId="0" xfId="29" applyNumberFormat="1" applyFont="1"/>
    <xf numFmtId="175" fontId="22" fillId="0" borderId="0" xfId="29" applyNumberFormat="1" applyFont="1" applyAlignment="1">
      <alignment horizontal="center"/>
    </xf>
    <xf numFmtId="0" fontId="56" fillId="0" borderId="0" xfId="28" applyFont="1"/>
    <xf numFmtId="175" fontId="22" fillId="0" borderId="0" xfId="29" applyNumberFormat="1" applyFont="1" applyAlignment="1">
      <alignment horizontal="center" vertical="center"/>
    </xf>
    <xf numFmtId="175" fontId="22" fillId="0" borderId="0" xfId="29" applyNumberFormat="1" applyFont="1" applyAlignment="1">
      <alignment horizontal="left" vertical="center"/>
    </xf>
    <xf numFmtId="0" fontId="22" fillId="0" borderId="0" xfId="29" applyFont="1"/>
    <xf numFmtId="175" fontId="20" fillId="0" borderId="0" xfId="29" applyNumberFormat="1" applyFont="1" applyAlignment="1">
      <alignment vertical="center"/>
    </xf>
    <xf numFmtId="175" fontId="36" fillId="0" borderId="0" xfId="29" applyNumberFormat="1" applyFont="1" applyAlignment="1">
      <alignment vertical="center"/>
    </xf>
    <xf numFmtId="177" fontId="60" fillId="0" borderId="0" xfId="29" applyNumberFormat="1" applyFont="1" applyAlignment="1">
      <alignment vertical="center"/>
    </xf>
    <xf numFmtId="177" fontId="61" fillId="0" borderId="0" xfId="29" applyNumberFormat="1" applyFont="1" applyAlignment="1">
      <alignment vertical="center"/>
    </xf>
    <xf numFmtId="170" fontId="58" fillId="0" borderId="0" xfId="32" applyNumberFormat="1" applyFont="1"/>
    <xf numFmtId="2" fontId="20" fillId="0" borderId="0" xfId="29" applyNumberFormat="1" applyFont="1" applyAlignment="1">
      <alignment vertical="center"/>
    </xf>
    <xf numFmtId="49" fontId="20" fillId="0" borderId="0" xfId="29" quotePrefix="1" applyNumberFormat="1" applyFont="1" applyAlignment="1">
      <alignment horizontal="right" vertical="center"/>
    </xf>
    <xf numFmtId="167" fontId="21" fillId="0" borderId="0" xfId="29" applyNumberFormat="1" applyFont="1" applyAlignment="1">
      <alignment vertical="center"/>
    </xf>
    <xf numFmtId="167" fontId="20" fillId="0" borderId="0" xfId="29" applyNumberFormat="1" applyFont="1" applyAlignment="1">
      <alignment vertical="center"/>
    </xf>
    <xf numFmtId="0" fontId="17" fillId="0" borderId="1" xfId="28" applyFont="1" applyBorder="1"/>
    <xf numFmtId="0" fontId="22" fillId="0" borderId="0" xfId="29" quotePrefix="1" applyFont="1" applyAlignment="1">
      <alignment horizontal="left"/>
    </xf>
    <xf numFmtId="0" fontId="22" fillId="0" borderId="0" xfId="29" applyFont="1" applyAlignment="1">
      <alignment horizontal="left"/>
    </xf>
    <xf numFmtId="0" fontId="22" fillId="0" borderId="0" xfId="29" applyFont="1" applyAlignment="1">
      <alignment horizontal="left" vertical="center"/>
    </xf>
    <xf numFmtId="0" fontId="12" fillId="0" borderId="0" xfId="29" applyFont="1" applyAlignment="1">
      <alignment vertical="center"/>
    </xf>
    <xf numFmtId="0" fontId="62" fillId="0" borderId="0" xfId="29" applyFont="1"/>
    <xf numFmtId="0" fontId="12" fillId="0" borderId="0" xfId="28" applyFont="1"/>
    <xf numFmtId="0" fontId="63" fillId="0" borderId="0" xfId="28" applyFont="1"/>
    <xf numFmtId="164" fontId="63" fillId="0" borderId="0" xfId="28" applyNumberFormat="1" applyFont="1"/>
    <xf numFmtId="164" fontId="17" fillId="0" borderId="0" xfId="28" applyNumberFormat="1" applyFont="1"/>
    <xf numFmtId="0" fontId="64" fillId="0" borderId="0" xfId="28" applyFont="1"/>
    <xf numFmtId="0" fontId="17" fillId="0" borderId="0" xfId="25" applyFont="1" applyAlignment="1">
      <alignment vertical="center"/>
    </xf>
    <xf numFmtId="0" fontId="32" fillId="0" borderId="0" xfId="25" applyFont="1" applyAlignment="1">
      <alignment vertical="center"/>
    </xf>
    <xf numFmtId="0" fontId="17" fillId="0" borderId="0" xfId="25" applyFont="1"/>
    <xf numFmtId="0" fontId="17" fillId="0" borderId="0" xfId="26" applyFont="1"/>
    <xf numFmtId="0" fontId="32" fillId="0" borderId="1" xfId="25" applyFont="1" applyBorder="1" applyAlignment="1">
      <alignment vertical="center"/>
    </xf>
    <xf numFmtId="0" fontId="17" fillId="0" borderId="3" xfId="25" applyFont="1" applyBorder="1" applyAlignment="1">
      <alignment horizontal="center" vertical="center"/>
    </xf>
    <xf numFmtId="0" fontId="17" fillId="0" borderId="1" xfId="25" applyFont="1" applyBorder="1" applyAlignment="1">
      <alignment horizontal="center" vertical="center"/>
    </xf>
    <xf numFmtId="0" fontId="32" fillId="0" borderId="1" xfId="25" applyFont="1" applyBorder="1" applyAlignment="1">
      <alignment horizontal="center" vertical="center"/>
    </xf>
    <xf numFmtId="0" fontId="17" fillId="0" borderId="0" xfId="25" applyFont="1" applyAlignment="1">
      <alignment horizontal="left"/>
    </xf>
    <xf numFmtId="3" fontId="17" fillId="0" borderId="0" xfId="25" applyNumberFormat="1" applyFont="1"/>
    <xf numFmtId="167" fontId="31" fillId="0" borderId="0" xfId="25" applyNumberFormat="1" applyFont="1"/>
    <xf numFmtId="0" fontId="31" fillId="0" borderId="0" xfId="25" applyFont="1"/>
    <xf numFmtId="0" fontId="17" fillId="0" borderId="0" xfId="25" quotePrefix="1" applyFont="1" applyAlignment="1">
      <alignment horizontal="left"/>
    </xf>
    <xf numFmtId="0" fontId="17" fillId="0" borderId="0" xfId="25" quotePrefix="1" applyFont="1"/>
    <xf numFmtId="3" fontId="31" fillId="0" borderId="0" xfId="25" applyNumberFormat="1" applyFont="1"/>
    <xf numFmtId="0" fontId="32" fillId="0" borderId="1" xfId="25" applyFont="1" applyBorder="1" applyAlignment="1">
      <alignment horizontal="left"/>
    </xf>
    <xf numFmtId="167" fontId="65" fillId="0" borderId="0" xfId="25" applyNumberFormat="1" applyFont="1"/>
    <xf numFmtId="0" fontId="65" fillId="0" borderId="0" xfId="25" applyFont="1"/>
    <xf numFmtId="170" fontId="17" fillId="0" borderId="3" xfId="27" applyNumberFormat="1" applyFont="1" applyBorder="1" applyAlignment="1">
      <alignment vertical="center" wrapText="1"/>
    </xf>
    <xf numFmtId="0" fontId="17" fillId="0" borderId="3" xfId="25" applyFont="1" applyBorder="1" applyAlignment="1">
      <alignment vertical="center" wrapText="1"/>
    </xf>
    <xf numFmtId="0" fontId="17" fillId="0" borderId="0" xfId="25" applyFont="1" applyAlignment="1">
      <alignment vertical="center" wrapText="1"/>
    </xf>
    <xf numFmtId="168" fontId="12" fillId="0" borderId="0" xfId="1" applyNumberFormat="1" applyFont="1"/>
    <xf numFmtId="3" fontId="29" fillId="0" borderId="1" xfId="19" applyNumberFormat="1" applyFont="1" applyBorder="1" applyAlignment="1">
      <alignment vertical="center"/>
    </xf>
    <xf numFmtId="3" fontId="29" fillId="0" borderId="0" xfId="19" applyNumberFormat="1" applyFont="1" applyAlignment="1">
      <alignment vertical="center"/>
    </xf>
    <xf numFmtId="3" fontId="64" fillId="0" borderId="0" xfId="19" applyNumberFormat="1" applyFont="1" applyAlignment="1">
      <alignment vertical="center"/>
    </xf>
    <xf numFmtId="3" fontId="29" fillId="0" borderId="1" xfId="19" applyNumberFormat="1" applyFont="1" applyBorder="1" applyAlignment="1">
      <alignment horizontal="right" vertical="center" wrapText="1"/>
    </xf>
    <xf numFmtId="3" fontId="29" fillId="0" borderId="0" xfId="19" applyNumberFormat="1" applyFont="1" applyAlignment="1">
      <alignment horizontal="right" vertical="center" wrapText="1"/>
    </xf>
    <xf numFmtId="3" fontId="29" fillId="0" borderId="0" xfId="19" applyNumberFormat="1" applyFont="1" applyAlignment="1">
      <alignment vertical="center" wrapText="1"/>
    </xf>
    <xf numFmtId="3" fontId="64" fillId="0" borderId="0" xfId="19" applyNumberFormat="1" applyFont="1" applyAlignment="1">
      <alignment vertical="center" wrapText="1"/>
    </xf>
    <xf numFmtId="2" fontId="29" fillId="0" borderId="0" xfId="1" applyNumberFormat="1" applyFont="1" applyAlignment="1">
      <alignment vertical="center"/>
    </xf>
    <xf numFmtId="0" fontId="17" fillId="0" borderId="0" xfId="2" applyFont="1"/>
    <xf numFmtId="0" fontId="17" fillId="0" borderId="2" xfId="2" applyFont="1" applyBorder="1"/>
    <xf numFmtId="1" fontId="17" fillId="0" borderId="2" xfId="2" applyNumberFormat="1" applyFont="1" applyBorder="1"/>
    <xf numFmtId="0" fontId="17" fillId="0" borderId="2" xfId="2" quotePrefix="1" applyFont="1" applyBorder="1" applyAlignment="1">
      <alignment horizontal="right"/>
    </xf>
    <xf numFmtId="0" fontId="17" fillId="0" borderId="0" xfId="2" quotePrefix="1" applyFont="1" applyAlignment="1">
      <alignment horizontal="right"/>
    </xf>
    <xf numFmtId="0" fontId="64" fillId="0" borderId="0" xfId="2" applyFont="1"/>
    <xf numFmtId="172" fontId="17" fillId="0" borderId="0" xfId="2" applyNumberFormat="1" applyFont="1"/>
    <xf numFmtId="172" fontId="64" fillId="0" borderId="0" xfId="2" applyNumberFormat="1" applyFont="1"/>
    <xf numFmtId="0" fontId="17" fillId="0" borderId="0" xfId="2" applyFont="1" applyAlignment="1">
      <alignment horizontal="centerContinuous"/>
    </xf>
    <xf numFmtId="168" fontId="17" fillId="0" borderId="0" xfId="8" applyNumberFormat="1" applyFont="1" applyFill="1" applyAlignment="1">
      <alignment horizontal="centerContinuous"/>
    </xf>
    <xf numFmtId="172" fontId="17" fillId="0" borderId="0" xfId="8" applyNumberFormat="1" applyFont="1" applyFill="1" applyAlignment="1">
      <alignment horizontal="center"/>
    </xf>
    <xf numFmtId="179" fontId="31" fillId="0" borderId="0" xfId="17" applyNumberFormat="1" applyFont="1" applyFill="1"/>
    <xf numFmtId="3" fontId="64" fillId="0" borderId="0" xfId="2" applyNumberFormat="1" applyFont="1"/>
    <xf numFmtId="3" fontId="31" fillId="0" borderId="0" xfId="8" applyNumberFormat="1" applyFont="1" applyFill="1"/>
    <xf numFmtId="3" fontId="31" fillId="0" borderId="0" xfId="8" applyNumberFormat="1" applyFont="1" applyFill="1" applyAlignment="1">
      <alignment horizontal="center"/>
    </xf>
    <xf numFmtId="167" fontId="17" fillId="0" borderId="0" xfId="2" applyNumberFormat="1" applyFont="1"/>
    <xf numFmtId="164" fontId="31" fillId="0" borderId="0" xfId="8" applyNumberFormat="1" applyFont="1" applyFill="1"/>
    <xf numFmtId="3" fontId="31" fillId="0" borderId="0" xfId="8" quotePrefix="1" applyNumberFormat="1" applyFont="1" applyFill="1" applyAlignment="1">
      <alignment horizontal="right"/>
    </xf>
    <xf numFmtId="164" fontId="17" fillId="0" borderId="0" xfId="8" applyNumberFormat="1" applyFont="1" applyFill="1"/>
    <xf numFmtId="164" fontId="31" fillId="0" borderId="0" xfId="8" quotePrefix="1" applyNumberFormat="1" applyFont="1" applyFill="1" applyAlignment="1">
      <alignment horizontal="right"/>
    </xf>
    <xf numFmtId="0" fontId="17" fillId="0" borderId="1" xfId="2" applyFont="1" applyBorder="1"/>
    <xf numFmtId="49" fontId="17" fillId="0" borderId="0" xfId="2" applyNumberFormat="1" applyFont="1"/>
    <xf numFmtId="3" fontId="17" fillId="0" borderId="0" xfId="18" applyNumberFormat="1" applyFont="1" applyFill="1" applyAlignment="1">
      <alignment horizontal="right"/>
    </xf>
    <xf numFmtId="41" fontId="29" fillId="0" borderId="0" xfId="12" applyNumberFormat="1" applyFont="1"/>
    <xf numFmtId="3" fontId="29" fillId="0" borderId="0" xfId="12" applyNumberFormat="1" applyFont="1"/>
    <xf numFmtId="1" fontId="29" fillId="0" borderId="0" xfId="12" applyNumberFormat="1" applyFont="1" applyAlignment="1">
      <alignment horizontal="center"/>
    </xf>
    <xf numFmtId="3" fontId="29" fillId="0" borderId="0" xfId="12" applyNumberFormat="1" applyFont="1" applyAlignment="1">
      <alignment horizontal="center" vertical="center" wrapText="1"/>
    </xf>
    <xf numFmtId="9" fontId="29" fillId="0" borderId="0" xfId="13" applyFont="1"/>
    <xf numFmtId="3" fontId="29" fillId="0" borderId="0" xfId="14" applyNumberFormat="1" applyFont="1"/>
    <xf numFmtId="170" fontId="12" fillId="0" borderId="0" xfId="15" applyNumberFormat="1" applyFont="1"/>
    <xf numFmtId="3" fontId="29" fillId="2" borderId="0" xfId="14" applyNumberFormat="1" applyFont="1" applyFill="1"/>
    <xf numFmtId="166" fontId="66" fillId="0" borderId="0" xfId="7" applyFont="1"/>
    <xf numFmtId="166" fontId="17" fillId="0" borderId="0" xfId="7" applyFont="1"/>
    <xf numFmtId="166" fontId="29" fillId="0" borderId="0" xfId="7" applyFont="1"/>
    <xf numFmtId="166" fontId="32" fillId="0" borderId="0" xfId="7" applyFont="1"/>
    <xf numFmtId="1" fontId="17" fillId="0" borderId="0" xfId="7" applyNumberFormat="1" applyFont="1"/>
    <xf numFmtId="1" fontId="29" fillId="0" borderId="0" xfId="7" applyNumberFormat="1" applyFont="1"/>
    <xf numFmtId="164" fontId="47" fillId="0" borderId="0" xfId="0" applyNumberFormat="1" applyFont="1"/>
    <xf numFmtId="164" fontId="17" fillId="0" borderId="0" xfId="7" applyNumberFormat="1" applyFont="1"/>
    <xf numFmtId="164" fontId="29" fillId="0" borderId="0" xfId="7" applyNumberFormat="1" applyFont="1"/>
    <xf numFmtId="168" fontId="29" fillId="0" borderId="0" xfId="8" applyNumberFormat="1" applyFont="1"/>
    <xf numFmtId="43" fontId="29" fillId="0" borderId="0" xfId="17" applyFont="1"/>
    <xf numFmtId="43" fontId="47" fillId="0" borderId="0" xfId="17" applyFont="1" applyAlignment="1">
      <alignment horizontal="right"/>
    </xf>
    <xf numFmtId="166" fontId="67" fillId="0" borderId="0" xfId="9" applyNumberFormat="1" applyFont="1"/>
    <xf numFmtId="2" fontId="17" fillId="0" borderId="0" xfId="7" applyNumberFormat="1" applyFont="1"/>
    <xf numFmtId="166" fontId="64" fillId="0" borderId="0" xfId="7" applyFont="1"/>
    <xf numFmtId="166" fontId="68" fillId="0" borderId="0" xfId="7" applyFont="1"/>
    <xf numFmtId="1" fontId="17" fillId="0" borderId="0" xfId="7" quotePrefix="1" applyNumberFormat="1" applyFont="1"/>
    <xf numFmtId="169" fontId="17" fillId="0" borderId="0" xfId="2" applyNumberFormat="1" applyFont="1" applyAlignment="1">
      <alignment horizontal="right"/>
    </xf>
    <xf numFmtId="164" fontId="68" fillId="0" borderId="0" xfId="7" applyNumberFormat="1" applyFont="1"/>
    <xf numFmtId="3" fontId="17" fillId="0" borderId="0" xfId="10" applyNumberFormat="1" applyFont="1"/>
    <xf numFmtId="3" fontId="17" fillId="0" borderId="0" xfId="11" quotePrefix="1" applyNumberFormat="1" applyFont="1" applyAlignment="1">
      <alignment horizontal="left"/>
    </xf>
    <xf numFmtId="41" fontId="17" fillId="0" borderId="0" xfId="2" applyNumberFormat="1" applyFont="1"/>
    <xf numFmtId="41" fontId="17" fillId="0" borderId="0" xfId="3" applyFont="1" applyBorder="1" applyAlignment="1">
      <alignment horizontal="right"/>
    </xf>
    <xf numFmtId="41" fontId="17" fillId="0" borderId="1" xfId="3" applyFont="1" applyBorder="1"/>
    <xf numFmtId="41" fontId="17" fillId="0" borderId="1" xfId="3" applyFont="1" applyBorder="1" applyAlignment="1">
      <alignment horizontal="right"/>
    </xf>
    <xf numFmtId="1" fontId="17" fillId="0" borderId="0" xfId="2" applyNumberFormat="1" applyFont="1"/>
    <xf numFmtId="1" fontId="17" fillId="0" borderId="1" xfId="2" applyNumberFormat="1" applyFont="1" applyBorder="1"/>
    <xf numFmtId="41" fontId="17" fillId="0" borderId="0" xfId="3" applyFont="1" applyBorder="1" applyAlignment="1">
      <alignment horizontal="center"/>
    </xf>
    <xf numFmtId="0" fontId="47" fillId="0" borderId="0" xfId="0" applyFont="1"/>
    <xf numFmtId="164" fontId="47" fillId="0" borderId="0" xfId="0" applyNumberFormat="1" applyFont="1" applyAlignment="1">
      <alignment horizontal="right"/>
    </xf>
    <xf numFmtId="1" fontId="47" fillId="0" borderId="0" xfId="0" quotePrefix="1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17" fillId="0" borderId="1" xfId="2" applyFont="1" applyBorder="1" applyAlignment="1">
      <alignment horizontal="right"/>
    </xf>
    <xf numFmtId="0" fontId="17" fillId="0" borderId="0" xfId="2" applyFont="1" applyAlignment="1">
      <alignment horizontal="right"/>
    </xf>
    <xf numFmtId="0" fontId="69" fillId="0" borderId="10" xfId="0" applyFont="1" applyBorder="1" applyAlignment="1">
      <alignment horizontal="center" vertical="center" wrapText="1"/>
    </xf>
    <xf numFmtId="0" fontId="69" fillId="0" borderId="11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justify" vertical="center" wrapText="1"/>
    </xf>
    <xf numFmtId="0" fontId="29" fillId="0" borderId="14" xfId="0" applyFont="1" applyBorder="1" applyAlignment="1">
      <alignment horizontal="justify" vertical="center" wrapText="1"/>
    </xf>
    <xf numFmtId="0" fontId="47" fillId="0" borderId="0" xfId="0" applyFont="1" applyAlignment="1">
      <alignment horizontal="justify" vertical="center"/>
    </xf>
    <xf numFmtId="0" fontId="12" fillId="0" borderId="0" xfId="21" applyFont="1"/>
    <xf numFmtId="0" fontId="17" fillId="0" borderId="0" xfId="20" applyFont="1"/>
    <xf numFmtId="0" fontId="12" fillId="0" borderId="0" xfId="21" applyFont="1" applyAlignment="1">
      <alignment horizontal="left" wrapText="1"/>
    </xf>
    <xf numFmtId="0" fontId="72" fillId="0" borderId="8" xfId="20" applyFont="1" applyBorder="1" applyAlignment="1">
      <alignment horizontal="left" wrapText="1"/>
    </xf>
    <xf numFmtId="173" fontId="72" fillId="0" borderId="8" xfId="20" applyNumberFormat="1" applyFont="1" applyBorder="1" applyAlignment="1">
      <alignment horizontal="right"/>
    </xf>
    <xf numFmtId="0" fontId="72" fillId="0" borderId="5" xfId="20" applyFont="1" applyBorder="1" applyAlignment="1">
      <alignment horizontal="left" wrapText="1"/>
    </xf>
    <xf numFmtId="173" fontId="72" fillId="0" borderId="5" xfId="20" applyNumberFormat="1" applyFont="1" applyBorder="1" applyAlignment="1">
      <alignment horizontal="right"/>
    </xf>
    <xf numFmtId="0" fontId="72" fillId="0" borderId="9" xfId="20" applyFont="1" applyBorder="1" applyAlignment="1">
      <alignment horizontal="left" wrapText="1"/>
    </xf>
    <xf numFmtId="173" fontId="72" fillId="0" borderId="9" xfId="20" applyNumberFormat="1" applyFont="1" applyBorder="1" applyAlignment="1">
      <alignment horizontal="right"/>
    </xf>
    <xf numFmtId="0" fontId="17" fillId="0" borderId="4" xfId="35" applyFont="1" applyBorder="1"/>
    <xf numFmtId="9" fontId="12" fillId="0" borderId="0" xfId="22" applyFont="1"/>
    <xf numFmtId="0" fontId="31" fillId="0" borderId="0" xfId="24" applyFont="1" applyAlignment="1">
      <alignment horizontal="left"/>
    </xf>
    <xf numFmtId="0" fontId="17" fillId="0" borderId="0" xfId="24" applyFont="1"/>
    <xf numFmtId="0" fontId="68" fillId="0" borderId="1" xfId="24" applyFont="1" applyBorder="1"/>
    <xf numFmtId="0" fontId="17" fillId="0" borderId="1" xfId="24" applyFont="1" applyBorder="1" applyAlignment="1">
      <alignment horizontal="right"/>
    </xf>
    <xf numFmtId="174" fontId="17" fillId="0" borderId="0" xfId="24" applyNumberFormat="1" applyFont="1"/>
    <xf numFmtId="174" fontId="17" fillId="0" borderId="0" xfId="24" applyNumberFormat="1" applyFont="1" applyAlignment="1">
      <alignment horizontal="right"/>
    </xf>
    <xf numFmtId="0" fontId="17" fillId="0" borderId="0" xfId="24" applyFont="1" applyAlignment="1">
      <alignment horizontal="center"/>
    </xf>
    <xf numFmtId="0" fontId="17" fillId="0" borderId="0" xfId="24" applyFont="1" applyAlignment="1">
      <alignment horizontal="right"/>
    </xf>
    <xf numFmtId="0" fontId="17" fillId="0" borderId="1" xfId="24" applyFont="1" applyBorder="1" applyAlignment="1">
      <alignment horizontal="center"/>
    </xf>
    <xf numFmtId="3" fontId="17" fillId="0" borderId="0" xfId="24" applyNumberFormat="1" applyFont="1"/>
    <xf numFmtId="167" fontId="31" fillId="0" borderId="0" xfId="24" applyNumberFormat="1" applyFont="1"/>
    <xf numFmtId="0" fontId="17" fillId="0" borderId="0" xfId="24" applyFont="1" applyAlignment="1">
      <alignment horizontal="left"/>
    </xf>
    <xf numFmtId="0" fontId="32" fillId="0" borderId="0" xfId="24" applyFont="1" applyAlignment="1">
      <alignment horizontal="left"/>
    </xf>
    <xf numFmtId="167" fontId="17" fillId="0" borderId="0" xfId="24" applyNumberFormat="1" applyFont="1"/>
    <xf numFmtId="164" fontId="17" fillId="0" borderId="0" xfId="24" applyNumberFormat="1" applyFont="1" applyAlignment="1">
      <alignment horizontal="left"/>
    </xf>
    <xf numFmtId="164" fontId="17" fillId="0" borderId="0" xfId="24" applyNumberFormat="1" applyFont="1"/>
    <xf numFmtId="164" fontId="17" fillId="0" borderId="1" xfId="24" applyNumberFormat="1" applyFont="1" applyBorder="1" applyAlignment="1">
      <alignment horizontal="left"/>
    </xf>
    <xf numFmtId="0" fontId="41" fillId="0" borderId="0" xfId="24" applyFont="1" applyAlignment="1">
      <alignment horizontal="left"/>
    </xf>
    <xf numFmtId="0" fontId="73" fillId="0" borderId="0" xfId="24" applyFont="1" applyAlignment="1">
      <alignment horizontal="left"/>
    </xf>
    <xf numFmtId="0" fontId="74" fillId="0" borderId="0" xfId="24" applyFont="1" applyAlignment="1">
      <alignment horizontal="left"/>
    </xf>
    <xf numFmtId="0" fontId="74" fillId="0" borderId="0" xfId="24" applyFont="1"/>
    <xf numFmtId="0" fontId="75" fillId="0" borderId="0" xfId="24" applyFont="1" applyAlignment="1">
      <alignment horizontal="left"/>
    </xf>
    <xf numFmtId="0" fontId="72" fillId="0" borderId="7" xfId="20" applyFont="1" applyBorder="1" applyAlignment="1">
      <alignment horizontal="center" wrapText="1"/>
    </xf>
    <xf numFmtId="41" fontId="17" fillId="0" borderId="1" xfId="2" applyNumberFormat="1" applyFont="1" applyBorder="1"/>
    <xf numFmtId="0" fontId="17" fillId="0" borderId="0" xfId="25" applyFont="1" applyAlignment="1">
      <alignment horizontal="right"/>
    </xf>
    <xf numFmtId="0" fontId="22" fillId="0" borderId="2" xfId="0" quotePrefix="1" applyFont="1" applyBorder="1" applyAlignment="1">
      <alignment horizontal="center" wrapText="1"/>
    </xf>
    <xf numFmtId="0" fontId="22" fillId="0" borderId="3" xfId="0" quotePrefix="1" applyFont="1" applyBorder="1" applyAlignment="1">
      <alignment horizontal="center" wrapText="1"/>
    </xf>
    <xf numFmtId="0" fontId="17" fillId="0" borderId="0" xfId="24" applyFont="1" applyAlignment="1">
      <alignment horizontal="center"/>
    </xf>
    <xf numFmtId="174" fontId="17" fillId="0" borderId="2" xfId="24" applyNumberFormat="1" applyFont="1" applyBorder="1" applyAlignment="1">
      <alignment horizontal="center"/>
    </xf>
    <xf numFmtId="0" fontId="71" fillId="0" borderId="6" xfId="20" applyFont="1" applyBorder="1" applyAlignment="1">
      <alignment horizontal="right" vertical="center" wrapText="1"/>
    </xf>
    <xf numFmtId="0" fontId="71" fillId="0" borderId="2" xfId="20" applyFont="1" applyBorder="1" applyAlignment="1">
      <alignment horizontal="right" vertical="center" wrapText="1"/>
    </xf>
    <xf numFmtId="0" fontId="12" fillId="0" borderId="0" xfId="21" applyFont="1" applyAlignment="1">
      <alignment horizontal="left" wrapText="1"/>
    </xf>
    <xf numFmtId="0" fontId="12" fillId="0" borderId="0" xfId="21" applyFont="1" applyAlignment="1">
      <alignment horizontal="left"/>
    </xf>
    <xf numFmtId="0" fontId="12" fillId="0" borderId="1" xfId="21" applyFont="1" applyBorder="1" applyAlignment="1">
      <alignment horizontal="left"/>
    </xf>
    <xf numFmtId="0" fontId="47" fillId="0" borderId="16" xfId="0" applyFont="1" applyBorder="1" applyAlignment="1">
      <alignment horizontal="justify" vertical="center" wrapText="1"/>
    </xf>
    <xf numFmtId="0" fontId="47" fillId="0" borderId="13" xfId="0" applyFont="1" applyBorder="1" applyAlignment="1">
      <alignment horizontal="justify" vertical="center" wrapText="1"/>
    </xf>
    <xf numFmtId="0" fontId="47" fillId="0" borderId="12" xfId="0" applyFont="1" applyBorder="1" applyAlignment="1">
      <alignment horizontal="justify" vertical="center" wrapText="1"/>
    </xf>
    <xf numFmtId="41" fontId="17" fillId="0" borderId="2" xfId="3" applyFont="1" applyBorder="1" applyAlignment="1">
      <alignment horizontal="center"/>
    </xf>
    <xf numFmtId="49" fontId="17" fillId="0" borderId="3" xfId="3" applyNumberFormat="1" applyFont="1" applyBorder="1" applyAlignment="1">
      <alignment horizontal="center" vertical="center"/>
    </xf>
    <xf numFmtId="49" fontId="17" fillId="0" borderId="0" xfId="3" applyNumberFormat="1" applyFont="1" applyAlignment="1">
      <alignment horizontal="center" vertical="center"/>
    </xf>
    <xf numFmtId="49" fontId="17" fillId="0" borderId="1" xfId="3" applyNumberFormat="1" applyFont="1" applyBorder="1" applyAlignment="1">
      <alignment horizontal="center" vertical="center"/>
    </xf>
    <xf numFmtId="41" fontId="17" fillId="0" borderId="3" xfId="3" applyFont="1" applyBorder="1" applyAlignment="1">
      <alignment horizontal="center" vertical="center" wrapText="1"/>
    </xf>
    <xf numFmtId="41" fontId="17" fillId="0" borderId="0" xfId="3" applyFont="1" applyAlignment="1">
      <alignment horizontal="center" vertical="center" wrapText="1"/>
    </xf>
    <xf numFmtId="41" fontId="17" fillId="0" borderId="1" xfId="3" applyFont="1" applyBorder="1" applyAlignment="1">
      <alignment horizontal="center" vertical="center" wrapText="1"/>
    </xf>
    <xf numFmtId="3" fontId="29" fillId="0" borderId="0" xfId="12" applyNumberFormat="1" applyFont="1" applyAlignment="1">
      <alignment horizontal="center" vertical="center" wrapText="1"/>
    </xf>
    <xf numFmtId="3" fontId="52" fillId="0" borderId="0" xfId="19" applyNumberFormat="1" applyFont="1" applyAlignment="1">
      <alignment horizontal="center" vertical="center"/>
    </xf>
    <xf numFmtId="0" fontId="17" fillId="0" borderId="0" xfId="25" applyFont="1" applyAlignment="1">
      <alignment horizontal="left" vertical="justify" wrapText="1"/>
    </xf>
    <xf numFmtId="0" fontId="32" fillId="0" borderId="0" xfId="25" applyFont="1" applyAlignment="1">
      <alignment horizontal="left" vertical="justify"/>
    </xf>
    <xf numFmtId="0" fontId="17" fillId="0" borderId="3" xfId="25" applyFont="1" applyBorder="1" applyAlignment="1">
      <alignment horizontal="left" vertical="center"/>
    </xf>
    <xf numFmtId="0" fontId="17" fillId="0" borderId="1" xfId="25" applyFont="1" applyBorder="1" applyAlignment="1">
      <alignment horizontal="left" vertical="center"/>
    </xf>
    <xf numFmtId="0" fontId="17" fillId="0" borderId="2" xfId="25" applyFont="1" applyBorder="1" applyAlignment="1">
      <alignment horizontal="center" vertical="center"/>
    </xf>
    <xf numFmtId="0" fontId="17" fillId="0" borderId="2" xfId="25" applyFont="1" applyBorder="1" applyAlignment="1">
      <alignment horizontal="center" vertical="center" wrapText="1"/>
    </xf>
    <xf numFmtId="0" fontId="31" fillId="0" borderId="3" xfId="25" applyFont="1" applyBorder="1" applyAlignment="1">
      <alignment horizontal="center"/>
    </xf>
    <xf numFmtId="0" fontId="22" fillId="0" borderId="0" xfId="29" applyFont="1" applyAlignment="1">
      <alignment wrapText="1"/>
    </xf>
    <xf numFmtId="49" fontId="22" fillId="0" borderId="3" xfId="29" applyNumberFormat="1" applyFont="1" applyBorder="1" applyAlignment="1">
      <alignment horizontal="left" vertical="center" wrapText="1"/>
    </xf>
    <xf numFmtId="49" fontId="22" fillId="0" borderId="1" xfId="29" applyNumberFormat="1" applyFont="1" applyBorder="1" applyAlignment="1">
      <alignment horizontal="left" vertical="center" wrapText="1"/>
    </xf>
    <xf numFmtId="49" fontId="22" fillId="0" borderId="0" xfId="29" applyNumberFormat="1" applyFont="1" applyAlignment="1">
      <alignment horizontal="center" vertical="center" wrapText="1"/>
    </xf>
    <xf numFmtId="175" fontId="22" fillId="0" borderId="0" xfId="29" applyNumberFormat="1" applyFont="1" applyAlignment="1">
      <alignment horizontal="center" vertical="center" wrapText="1"/>
    </xf>
    <xf numFmtId="0" fontId="29" fillId="0" borderId="3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wrapText="1"/>
    </xf>
    <xf numFmtId="0" fontId="2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50" fillId="3" borderId="17" xfId="0" applyFont="1" applyFill="1" applyBorder="1" applyAlignment="1">
      <alignment horizontal="center" vertical="center" wrapText="1"/>
    </xf>
    <xf numFmtId="0" fontId="47" fillId="0" borderId="0" xfId="0" applyFont="1" applyAlignment="1">
      <alignment horizontal="left" vertical="top" wrapText="1"/>
    </xf>
    <xf numFmtId="0" fontId="50" fillId="5" borderId="17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5" fillId="0" borderId="3" xfId="0" applyFont="1" applyBorder="1" applyAlignment="1">
      <alignment horizontal="center" vertical="top"/>
    </xf>
    <xf numFmtId="0" fontId="25" fillId="0" borderId="1" xfId="0" applyFont="1" applyBorder="1" applyAlignment="1">
      <alignment horizontal="center" vertical="top"/>
    </xf>
    <xf numFmtId="0" fontId="25" fillId="0" borderId="2" xfId="0" applyFont="1" applyBorder="1" applyAlignment="1">
      <alignment horizontal="center" vertical="top"/>
    </xf>
    <xf numFmtId="0" fontId="21" fillId="0" borderId="0" xfId="0" applyFont="1" applyAlignment="1">
      <alignment horizontal="center"/>
    </xf>
    <xf numFmtId="3" fontId="32" fillId="0" borderId="0" xfId="25" applyNumberFormat="1" applyFont="1"/>
    <xf numFmtId="0" fontId="32" fillId="0" borderId="0" xfId="25" applyFont="1"/>
    <xf numFmtId="0" fontId="12" fillId="0" borderId="0" xfId="0" applyFont="1" applyBorder="1" applyAlignment="1">
      <alignment horizontal="center" wrapText="1"/>
    </xf>
  </cellXfs>
  <cellStyles count="36">
    <cellStyle name="Collegamento ipertestuale 2" xfId="9" xr:uid="{8B34E406-0842-4B39-9F4D-25756CFC634D}"/>
    <cellStyle name="Euro 2" xfId="6" xr:uid="{FC6EF8C5-19B1-420A-BFF2-FF7E1F47684E}"/>
    <cellStyle name="Migliaia" xfId="17" builtinId="3"/>
    <cellStyle name="Migliaia [0] 2" xfId="3" xr:uid="{E404770E-D1AB-41A7-91C1-B92E02A4C969}"/>
    <cellStyle name="Migliaia [0] 2 2" xfId="10" xr:uid="{150BE505-7191-4DE7-A820-AF74576D9588}"/>
    <cellStyle name="Migliaia 2" xfId="15" xr:uid="{DF54A6D4-6A5A-45C3-8347-632FD547EA9A}"/>
    <cellStyle name="Migliaia 2 2" xfId="27" xr:uid="{83641CEE-FFF4-4171-A9FF-7C1EDA52A187}"/>
    <cellStyle name="Migliaia 2 3" xfId="32" xr:uid="{6CB93162-9BB8-4F5F-B48C-B0A3E94EBA2A}"/>
    <cellStyle name="Migliaia 3" xfId="31" xr:uid="{E649E6C3-6DE3-4541-A5B9-E78F9D542D47}"/>
    <cellStyle name="Migliaia_V1_01_01_e_02_IT" xfId="18" xr:uid="{76FB8CD2-1FD4-4801-9F89-2FC664BA408F}"/>
    <cellStyle name="Normale" xfId="0" builtinId="0"/>
    <cellStyle name="Normale 11" xfId="20" xr:uid="{BEC5D685-A587-45B4-9EAF-C0C3A65E0EA4}"/>
    <cellStyle name="Normale 12" xfId="23" xr:uid="{70F8B4A1-A1AA-4DDC-98F6-BBE2C3829060}"/>
    <cellStyle name="Normale 13 2" xfId="4" xr:uid="{FD716C14-8A45-48F8-BF6E-5C4503CEE7D0}"/>
    <cellStyle name="Normale 2" xfId="2" xr:uid="{0D6A3888-EEFC-4DC1-BFB0-AD146FF4410B}"/>
    <cellStyle name="Normale 2 2" xfId="16" xr:uid="{7A8EF984-62C3-4489-840F-CAE0D9181C57}"/>
    <cellStyle name="Normale 2 2 2" xfId="12" xr:uid="{FFE41A7F-17C9-47CB-93BD-532BA3375DD3}"/>
    <cellStyle name="Normale 2 2 3" xfId="28" xr:uid="{C65535F8-FB9D-42AF-A402-0F4B2FCECC81}"/>
    <cellStyle name="Normale 2 3" xfId="29" xr:uid="{E3E021EA-FE49-4C93-96FC-16C4D3D46CEB}"/>
    <cellStyle name="Normale 2 4" xfId="26" xr:uid="{13A366D5-2F31-440A-BCF7-42AD35787FD9}"/>
    <cellStyle name="Normale 2 5" xfId="35" xr:uid="{19CA258B-7242-47ED-B412-F030E987ED54}"/>
    <cellStyle name="Normale 3" xfId="19" xr:uid="{5C31FA52-0980-4B5B-BBD3-57D901504661}"/>
    <cellStyle name="Normale 3 2" xfId="21" xr:uid="{8C05BC30-CE6E-4AB3-BAC4-AFA0D1A4D8DF}"/>
    <cellStyle name="Normale 3 2 2" xfId="25" xr:uid="{67037CB1-E6F2-432A-81F8-648083CA219B}"/>
    <cellStyle name="Normale 4" xfId="14" xr:uid="{E618E103-4781-447D-BB21-8BA730D93669}"/>
    <cellStyle name="Normale 6" xfId="11" xr:uid="{59FE1B99-C22E-4087-BB9B-9245D1919756}"/>
    <cellStyle name="Normale 8 2" xfId="5" xr:uid="{59480E6F-35F7-47C0-B46C-A1BA2C24130E}"/>
    <cellStyle name="Normale_02 cap 12 Il capitale umano in agricoltura" xfId="24" xr:uid="{7E57F3DE-ACE8-4AB5-B3E7-4A05F5C78199}"/>
    <cellStyle name="Normale_investimenti per addetto1" xfId="34" xr:uid="{88F9B0EF-88BA-4639-88CC-420B33D93D6E}"/>
    <cellStyle name="Normale_MF_Regione 1960-2009 (mar 2011)" xfId="7" xr:uid="{65B6B022-4807-4567-9FE1-329B3496DC87}"/>
    <cellStyle name="Nuovo" xfId="33" xr:uid="{E8800337-B540-4A19-833E-1AA95361D799}"/>
    <cellStyle name="Percentuale" xfId="1" builtinId="5"/>
    <cellStyle name="Percentuale 2" xfId="8" xr:uid="{E78EB2EC-6035-4B70-92F7-2A44C54930A6}"/>
    <cellStyle name="Percentuale 2 2" xfId="22" xr:uid="{9B196F6A-0CE9-4675-A845-2C0AA5C429FB}"/>
    <cellStyle name="Percentuale 2 2 2" xfId="30" xr:uid="{4E430E9D-C534-4E6D-85ED-8C68527CA935}"/>
    <cellStyle name="Percentuale 4" xfId="13" xr:uid="{FEF671F8-D49B-4E88-A1FC-71757623ED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8.xml"/><Relationship Id="rId42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3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6.xml"/><Relationship Id="rId37" Type="http://schemas.openxmlformats.org/officeDocument/2006/relationships/externalLink" Target="externalLinks/externalLink1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2.xml"/><Relationship Id="rId36" Type="http://schemas.openxmlformats.org/officeDocument/2006/relationships/externalLink" Target="externalLinks/externalLink10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5.xml"/><Relationship Id="rId44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externalLink" Target="externalLinks/externalLink4.xml"/><Relationship Id="rId35" Type="http://schemas.openxmlformats.org/officeDocument/2006/relationships/externalLink" Target="externalLinks/externalLink9.xml"/><Relationship Id="rId43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7.xml"/><Relationship Id="rId3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155168671676066E-2"/>
          <c:y val="5.1668838394259481E-2"/>
          <c:w val="0.89955480477552996"/>
          <c:h val="0.84158486178673353"/>
        </c:manualLayout>
      </c:layout>
      <c:lineChart>
        <c:grouping val="standard"/>
        <c:varyColors val="0"/>
        <c:ser>
          <c:idx val="1"/>
          <c:order val="0"/>
          <c:tx>
            <c:strRef>
              <c:f>'f1'!$A$18</c:f>
              <c:strCache>
                <c:ptCount val="1"/>
                <c:pt idx="0">
                  <c:v>Numeri indice correnti</c:v>
                </c:pt>
              </c:strCache>
            </c:strRef>
          </c:tx>
          <c:marker>
            <c:symbol val="none"/>
          </c:marker>
          <c:cat>
            <c:numRef>
              <c:f>'f1'!$B$17:$Z$17</c:f>
              <c:numCache>
                <c:formatCode>0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 formatCode="General_)">
                  <c:v>2024</c:v>
                </c:pt>
              </c:numCache>
            </c:numRef>
          </c:cat>
          <c:val>
            <c:numRef>
              <c:f>'f1'!$B$18:$Z$18</c:f>
              <c:numCache>
                <c:formatCode>0</c:formatCode>
                <c:ptCount val="25"/>
                <c:pt idx="0">
                  <c:v>100</c:v>
                </c:pt>
                <c:pt idx="1">
                  <c:v>104.81283422459894</c:v>
                </c:pt>
                <c:pt idx="2">
                  <c:v>109.09090909090908</c:v>
                </c:pt>
                <c:pt idx="3">
                  <c:v>113.36898395721926</c:v>
                </c:pt>
                <c:pt idx="4">
                  <c:v>116.04278074866311</c:v>
                </c:pt>
                <c:pt idx="5">
                  <c:v>116.04278074866311</c:v>
                </c:pt>
                <c:pt idx="6">
                  <c:v>116.57754010695187</c:v>
                </c:pt>
                <c:pt idx="7">
                  <c:v>118.71657754010695</c:v>
                </c:pt>
                <c:pt idx="8">
                  <c:v>119.78609625668449</c:v>
                </c:pt>
                <c:pt idx="9">
                  <c:v>119.78609625668449</c:v>
                </c:pt>
                <c:pt idx="10">
                  <c:v>120.32085561497328</c:v>
                </c:pt>
                <c:pt idx="11">
                  <c:v>120.85561497326205</c:v>
                </c:pt>
                <c:pt idx="12">
                  <c:v>119.78609625668449</c:v>
                </c:pt>
                <c:pt idx="13">
                  <c:v>118.71657754010695</c:v>
                </c:pt>
                <c:pt idx="14">
                  <c:v>117.64705882352942</c:v>
                </c:pt>
                <c:pt idx="15">
                  <c:v>116.57754010695187</c:v>
                </c:pt>
                <c:pt idx="16">
                  <c:v>116.04278074866311</c:v>
                </c:pt>
                <c:pt idx="17">
                  <c:v>115.50802139037435</c:v>
                </c:pt>
                <c:pt idx="18">
                  <c:v>115.50802139037435</c:v>
                </c:pt>
                <c:pt idx="19">
                  <c:v>114.43850267379678</c:v>
                </c:pt>
                <c:pt idx="20">
                  <c:v>113.90374331550804</c:v>
                </c:pt>
                <c:pt idx="21">
                  <c:v>115.50802139037435</c:v>
                </c:pt>
                <c:pt idx="22">
                  <c:v>117.11229946524064</c:v>
                </c:pt>
                <c:pt idx="23">
                  <c:v>118.18181818181819</c:v>
                </c:pt>
                <c:pt idx="24">
                  <c:v>119.78609625668449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4D-441B-950C-27BB0519C252}"/>
            </c:ext>
          </c:extLst>
        </c:ser>
        <c:ser>
          <c:idx val="2"/>
          <c:order val="1"/>
          <c:tx>
            <c:strRef>
              <c:f>'f1'!$A$19</c:f>
              <c:strCache>
                <c:ptCount val="1"/>
                <c:pt idx="0">
                  <c:v>Numeri indice reali</c:v>
                </c:pt>
              </c:strCache>
            </c:strRef>
          </c:tx>
          <c:spPr>
            <a:ln>
              <a:prstDash val="dash"/>
            </a:ln>
          </c:spPr>
          <c:marker>
            <c:symbol val="none"/>
          </c:marker>
          <c:cat>
            <c:numRef>
              <c:f>'f1'!$B$17:$Z$17</c:f>
              <c:numCache>
                <c:formatCode>0</c:formatCode>
                <c:ptCount val="2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 formatCode="General_)">
                  <c:v>2024</c:v>
                </c:pt>
              </c:numCache>
            </c:numRef>
          </c:cat>
          <c:val>
            <c:numRef>
              <c:f>'f1'!$B$19:$Z$19</c:f>
              <c:numCache>
                <c:formatCode>0</c:formatCode>
                <c:ptCount val="25"/>
                <c:pt idx="0">
                  <c:v>100</c:v>
                </c:pt>
                <c:pt idx="1">
                  <c:v>102.05728746309536</c:v>
                </c:pt>
                <c:pt idx="2">
                  <c:v>103.73329202443126</c:v>
                </c:pt>
                <c:pt idx="3">
                  <c:v>105.17196513237414</c:v>
                </c:pt>
                <c:pt idx="4">
                  <c:v>105.54160392954674</c:v>
                </c:pt>
                <c:pt idx="5">
                  <c:v>103.77738832797125</c:v>
                </c:pt>
                <c:pt idx="6">
                  <c:v>102.21139719661035</c:v>
                </c:pt>
                <c:pt idx="7">
                  <c:v>102.34693773577395</c:v>
                </c:pt>
                <c:pt idx="8">
                  <c:v>100.06684323631782</c:v>
                </c:pt>
                <c:pt idx="9">
                  <c:v>99.37124452464532</c:v>
                </c:pt>
                <c:pt idx="10">
                  <c:v>98.242978496050682</c:v>
                </c:pt>
                <c:pt idx="11">
                  <c:v>96.08531057062622</c:v>
                </c:pt>
                <c:pt idx="12">
                  <c:v>92.461163191942049</c:v>
                </c:pt>
                <c:pt idx="13">
                  <c:v>90.638592573703292</c:v>
                </c:pt>
                <c:pt idx="14">
                  <c:v>89.642743190262379</c:v>
                </c:pt>
                <c:pt idx="15">
                  <c:v>88.916725887147138</c:v>
                </c:pt>
                <c:pt idx="16">
                  <c:v>88.597448446202748</c:v>
                </c:pt>
                <c:pt idx="17">
                  <c:v>87.229639241977878</c:v>
                </c:pt>
                <c:pt idx="18">
                  <c:v>86.28055315724815</c:v>
                </c:pt>
                <c:pt idx="19">
                  <c:v>85.056377260231727</c:v>
                </c:pt>
                <c:pt idx="20">
                  <c:v>84.913658528995242</c:v>
                </c:pt>
                <c:pt idx="21">
                  <c:v>84.504048626624524</c:v>
                </c:pt>
                <c:pt idx="22">
                  <c:v>79.257831608382006</c:v>
                </c:pt>
                <c:pt idx="23">
                  <c:v>75.883915960300953</c:v>
                </c:pt>
                <c:pt idx="24">
                  <c:v>76.303585681549464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44D-441B-950C-27BB0519C2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6170496"/>
        <c:axId val="96171072"/>
      </c:lineChart>
      <c:catAx>
        <c:axId val="96170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12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6171072"/>
        <c:crosses val="autoZero"/>
        <c:auto val="1"/>
        <c:lblAlgn val="ctr"/>
        <c:lblOffset val="100"/>
        <c:tickMarkSkip val="1"/>
        <c:noMultiLvlLbl val="1"/>
      </c:catAx>
      <c:valAx>
        <c:axId val="96171072"/>
        <c:scaling>
          <c:orientation val="minMax"/>
          <c:max val="15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6170496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000000000000033" r="0.75000000000000033" t="1" header="0.5" footer="0.5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'f11'!$B$1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'f11'!$A$3:$A$13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'f11'!$B$3:$B$13</c:f>
              <c:numCache>
                <c:formatCode>_-* #,##0_-;\-* #,##0_-;_-* "-"??_-;_-@_-</c:formatCode>
                <c:ptCount val="11"/>
                <c:pt idx="0">
                  <c:v>28871</c:v>
                </c:pt>
                <c:pt idx="1">
                  <c:v>28758</c:v>
                </c:pt>
                <c:pt idx="2">
                  <c:v>29595</c:v>
                </c:pt>
                <c:pt idx="3">
                  <c:v>34250</c:v>
                </c:pt>
                <c:pt idx="4">
                  <c:v>29277</c:v>
                </c:pt>
                <c:pt idx="5">
                  <c:v>29284</c:v>
                </c:pt>
                <c:pt idx="6">
                  <c:v>27628</c:v>
                </c:pt>
                <c:pt idx="7">
                  <c:v>36405</c:v>
                </c:pt>
                <c:pt idx="8">
                  <c:v>30673</c:v>
                </c:pt>
                <c:pt idx="9">
                  <c:v>27475</c:v>
                </c:pt>
                <c:pt idx="10">
                  <c:v>24720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39-4F6D-9F61-7897A6C7D286}"/>
            </c:ext>
          </c:extLst>
        </c:ser>
        <c:ser>
          <c:idx val="1"/>
          <c:order val="1"/>
          <c:tx>
            <c:strRef>
              <c:f>'f11'!$C$1</c:f>
              <c:strCache>
                <c:ptCount val="1"/>
                <c:pt idx="0">
                  <c:v>Trattori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'f11'!$A$3:$A$13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'f11'!$C$3:$C$13</c:f>
              <c:numCache>
                <c:formatCode>_-* #,##0_-;\-* #,##0_-;_-* "-"??_-;_-@_-</c:formatCode>
                <c:ptCount val="11"/>
                <c:pt idx="0">
                  <c:v>18178</c:v>
                </c:pt>
                <c:pt idx="1">
                  <c:v>18428</c:v>
                </c:pt>
                <c:pt idx="2">
                  <c:v>18341</c:v>
                </c:pt>
                <c:pt idx="3">
                  <c:v>22705</c:v>
                </c:pt>
                <c:pt idx="4">
                  <c:v>18442</c:v>
                </c:pt>
                <c:pt idx="5">
                  <c:v>18579</c:v>
                </c:pt>
                <c:pt idx="6">
                  <c:v>17944</c:v>
                </c:pt>
                <c:pt idx="7">
                  <c:v>24385</c:v>
                </c:pt>
                <c:pt idx="8">
                  <c:v>20217</c:v>
                </c:pt>
                <c:pt idx="9">
                  <c:v>17613</c:v>
                </c:pt>
                <c:pt idx="10">
                  <c:v>15448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39-4F6D-9F61-7897A6C7D286}"/>
            </c:ext>
          </c:extLst>
        </c:ser>
        <c:ser>
          <c:idx val="2"/>
          <c:order val="2"/>
          <c:tx>
            <c:strRef>
              <c:f>'f11'!$D$1</c:f>
              <c:strCache>
                <c:ptCount val="1"/>
                <c:pt idx="0">
                  <c:v>Rimorchi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'f11'!$A$3:$A$13</c:f>
              <c:numCache>
                <c:formatCode>General</c:formatCode>
                <c:ptCount val="11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  <c:pt idx="10">
                  <c:v>2024</c:v>
                </c:pt>
              </c:numCache>
            </c:numRef>
          </c:cat>
          <c:val>
            <c:numRef>
              <c:f>'f11'!$D$3:$D$13</c:f>
              <c:numCache>
                <c:formatCode>_-* #,##0_-;\-* #,##0_-;_-* "-"??_-;_-@_-</c:formatCode>
                <c:ptCount val="11"/>
                <c:pt idx="0">
                  <c:v>9460</c:v>
                </c:pt>
                <c:pt idx="1">
                  <c:v>9301</c:v>
                </c:pt>
                <c:pt idx="2">
                  <c:v>9247</c:v>
                </c:pt>
                <c:pt idx="3">
                  <c:v>9377</c:v>
                </c:pt>
                <c:pt idx="4">
                  <c:v>9149</c:v>
                </c:pt>
                <c:pt idx="5">
                  <c:v>8946</c:v>
                </c:pt>
                <c:pt idx="6">
                  <c:v>7862</c:v>
                </c:pt>
                <c:pt idx="7">
                  <c:v>9464</c:v>
                </c:pt>
                <c:pt idx="8">
                  <c:v>8398</c:v>
                </c:pt>
                <c:pt idx="9">
                  <c:v>7718</c:v>
                </c:pt>
                <c:pt idx="10">
                  <c:v>7504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239-4F6D-9F61-7897A6C7D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0974608"/>
        <c:axId val="289564880"/>
      </c:lineChart>
      <c:catAx>
        <c:axId val="29097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89564880"/>
        <c:crosses val="autoZero"/>
        <c:auto val="1"/>
        <c:lblAlgn val="ctr"/>
        <c:lblOffset val="100"/>
        <c:noMultiLvlLbl val="0"/>
      </c:catAx>
      <c:valAx>
        <c:axId val="289564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9097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'f2'!$B$38</c:f>
              <c:strCache>
                <c:ptCount val="1"/>
                <c:pt idx="0">
                  <c:v>Prestiti oltre l'anno per acquisto immobili rurali</c:v>
                </c:pt>
              </c:strCache>
            </c:strRef>
          </c:tx>
          <c:invertIfNegative val="0"/>
          <c:cat>
            <c:numRef>
              <c:f>'f2'!$A$58:$A$66</c:f>
              <c:numCache>
                <c:formatCode>0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'f2'!$B$58:$B$66</c:f>
              <c:numCache>
                <c:formatCode>#,##0</c:formatCode>
                <c:ptCount val="9"/>
                <c:pt idx="0">
                  <c:v>490.83699999999999</c:v>
                </c:pt>
                <c:pt idx="1">
                  <c:v>501.16199999999998</c:v>
                </c:pt>
                <c:pt idx="2">
                  <c:v>475.46644900000001</c:v>
                </c:pt>
                <c:pt idx="3">
                  <c:v>553.43820299999993</c:v>
                </c:pt>
                <c:pt idx="4">
                  <c:v>319.058944</c:v>
                </c:pt>
                <c:pt idx="5">
                  <c:v>362.93976900000001</c:v>
                </c:pt>
                <c:pt idx="6" formatCode="_-* #,##0_-;\-* #,##0_-;_-* &quot;-&quot;??_-;_-@_-">
                  <c:v>342.13779699999998</c:v>
                </c:pt>
                <c:pt idx="7">
                  <c:v>276.68784099999999</c:v>
                </c:pt>
                <c:pt idx="8">
                  <c:v>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55-48C2-9B68-DAE9B5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76179456"/>
        <c:axId val="196505984"/>
      </c:barChart>
      <c:lineChart>
        <c:grouping val="standard"/>
        <c:varyColors val="0"/>
        <c:ser>
          <c:idx val="1"/>
          <c:order val="1"/>
          <c:tx>
            <c:strRef>
              <c:f>'f2'!$C$38</c:f>
              <c:strCache>
                <c:ptCount val="1"/>
                <c:pt idx="0">
                  <c:v>Compravendite di terreni agricoli</c:v>
                </c:pt>
              </c:strCache>
            </c:strRef>
          </c:tx>
          <c:marker>
            <c:symbol val="none"/>
          </c:marker>
          <c:cat>
            <c:numRef>
              <c:f>'f2'!$A$58:$A$66</c:f>
              <c:numCache>
                <c:formatCode>0</c:formatCode>
                <c:ptCount val="9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2020</c:v>
                </c:pt>
                <c:pt idx="5">
                  <c:v>2021</c:v>
                </c:pt>
                <c:pt idx="6">
                  <c:v>2022</c:v>
                </c:pt>
                <c:pt idx="7">
                  <c:v>2023</c:v>
                </c:pt>
                <c:pt idx="8">
                  <c:v>2024</c:v>
                </c:pt>
              </c:numCache>
            </c:numRef>
          </c:cat>
          <c:val>
            <c:numRef>
              <c:f>'f2'!$D$58:$D$66</c:f>
              <c:numCache>
                <c:formatCode>#,##0</c:formatCode>
                <c:ptCount val="9"/>
                <c:pt idx="0">
                  <c:v>133290</c:v>
                </c:pt>
                <c:pt idx="1">
                  <c:v>135106</c:v>
                </c:pt>
                <c:pt idx="2">
                  <c:v>145977</c:v>
                </c:pt>
                <c:pt idx="3">
                  <c:v>146240</c:v>
                </c:pt>
                <c:pt idx="4">
                  <c:v>133890</c:v>
                </c:pt>
                <c:pt idx="5">
                  <c:v>181303</c:v>
                </c:pt>
                <c:pt idx="6">
                  <c:v>184378</c:v>
                </c:pt>
                <c:pt idx="7">
                  <c:v>178332</c:v>
                </c:pt>
                <c:pt idx="8">
                  <c:v>181425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55-48C2-9B68-DAE9B59FE9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4827951"/>
        <c:axId val="1784832751"/>
      </c:lineChart>
      <c:catAx>
        <c:axId val="176179456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txPr>
          <a:bodyPr rot="-2700000"/>
          <a:lstStyle/>
          <a:p>
            <a:pPr>
              <a:defRPr/>
            </a:pPr>
            <a:endParaRPr lang="it-IT"/>
          </a:p>
        </c:txPr>
        <c:crossAx val="196505984"/>
        <c:crosses val="autoZero"/>
        <c:auto val="1"/>
        <c:lblAlgn val="ctr"/>
        <c:lblOffset val="100"/>
        <c:noMultiLvlLbl val="1"/>
      </c:catAx>
      <c:valAx>
        <c:axId val="196505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/>
                  <a:t>Erogazioni (milioni di euro)</a:t>
                </a:r>
              </a:p>
            </c:rich>
          </c:tx>
          <c:layout>
            <c:manualLayout>
              <c:xMode val="edge"/>
              <c:yMode val="edge"/>
              <c:x val="1.3113591379945362E-2"/>
              <c:y val="0.2316641581677017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76179456"/>
        <c:crosses val="autoZero"/>
        <c:crossBetween val="between"/>
      </c:valAx>
      <c:valAx>
        <c:axId val="1784832751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784827951"/>
        <c:crosses val="max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0.96258121201458469"/>
                <c:y val="0.244381194988807"/>
              </c:manualLayout>
            </c:layout>
            <c:tx>
              <c:rich>
                <a:bodyPr/>
                <a:lstStyle/>
                <a:p>
                  <a:pPr>
                    <a:defRPr/>
                  </a:pPr>
                  <a:r>
                    <a:rPr lang="it-IT"/>
                    <a:t>Compravendite (migliaia)</a:t>
                  </a:r>
                </a:p>
              </c:rich>
            </c:tx>
          </c:dispUnitsLbl>
        </c:dispUnits>
      </c:valAx>
      <c:catAx>
        <c:axId val="178482795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1784832751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726903717407017"/>
          <c:y val="7.4723956704106115E-2"/>
          <c:w val="0.65996277016418581"/>
          <c:h val="0.70784513035806329"/>
        </c:manualLayout>
      </c:layout>
      <c:barChart>
        <c:barDir val="col"/>
        <c:grouping val="clustered"/>
        <c:varyColors val="0"/>
        <c:ser>
          <c:idx val="0"/>
          <c:order val="0"/>
          <c:tx>
            <c:v>Incidenza SAU in affitto sul tot.</c:v>
          </c:tx>
          <c:spPr>
            <a:solidFill>
              <a:schemeClr val="accent3">
                <a:lumMod val="50000"/>
              </a:schemeClr>
            </a:solidFill>
            <a:ln>
              <a:solidFill>
                <a:schemeClr val="accent3">
                  <a:lumMod val="50000"/>
                </a:schemeClr>
              </a:solidFill>
            </a:ln>
            <a:effectLst/>
          </c:spPr>
          <c:invertIfNegative val="0"/>
          <c:cat>
            <c:strLit>
              <c:ptCount val="6"/>
              <c:pt idx="0">
                <c:v>Nord-Ovest</c:v>
              </c:pt>
              <c:pt idx="1">
                <c:v>Nord-Est</c:v>
              </c:pt>
              <c:pt idx="2">
                <c:v>Centro</c:v>
              </c:pt>
              <c:pt idx="3">
                <c:v>Sud</c:v>
              </c:pt>
              <c:pt idx="4">
                <c:v>Isole</c:v>
              </c:pt>
              <c:pt idx="5">
                <c:v>Italia</c:v>
              </c:pt>
            </c:strLit>
          </c:cat>
          <c:val>
            <c:numLit>
              <c:formatCode>0.00</c:formatCode>
              <c:ptCount val="6"/>
              <c:pt idx="0">
                <c:v>0.61934837656339026</c:v>
              </c:pt>
              <c:pt idx="1">
                <c:v>0.50612224186808807</c:v>
              </c:pt>
              <c:pt idx="2">
                <c:v>0.48087837709258602</c:v>
              </c:pt>
              <c:pt idx="3">
                <c:v>0.42112329656599773</c:v>
              </c:pt>
              <c:pt idx="4">
                <c:v>0.51727901661512954</c:v>
              </c:pt>
              <c:pt idx="5">
                <c:v>0.49911392693258294</c:v>
              </c:pt>
            </c:numLit>
          </c:val>
          <c:extLst>
            <c:ext xmlns:c16="http://schemas.microsoft.com/office/drawing/2014/chart" uri="{C3380CC4-5D6E-409C-BE32-E72D297353CC}">
              <c16:uniqueId val="{00000000-0FC4-43E6-A51F-3C77A6364982}"/>
            </c:ext>
          </c:extLst>
        </c:ser>
        <c:ser>
          <c:idx val="1"/>
          <c:order val="1"/>
          <c:tx>
            <c:v>Incidenza SAU uso gratuito su SAU in affitto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Lit>
              <c:ptCount val="6"/>
              <c:pt idx="0">
                <c:v>Nord-Ovest</c:v>
              </c:pt>
              <c:pt idx="1">
                <c:v>Nord-Est</c:v>
              </c:pt>
              <c:pt idx="2">
                <c:v>Centro</c:v>
              </c:pt>
              <c:pt idx="3">
                <c:v>Sud</c:v>
              </c:pt>
              <c:pt idx="4">
                <c:v>Isole</c:v>
              </c:pt>
              <c:pt idx="5">
                <c:v>Italia</c:v>
              </c:pt>
            </c:strLit>
          </c:cat>
          <c:val>
            <c:numLit>
              <c:formatCode>0.00</c:formatCode>
              <c:ptCount val="6"/>
              <c:pt idx="0">
                <c:v>0.20057013865707499</c:v>
              </c:pt>
              <c:pt idx="1">
                <c:v>0.14912332437816861</c:v>
              </c:pt>
              <c:pt idx="2">
                <c:v>7.1818837892898946E-2</c:v>
              </c:pt>
              <c:pt idx="3">
                <c:v>0.26891788912008324</c:v>
              </c:pt>
              <c:pt idx="4">
                <c:v>0.26693037051486473</c:v>
              </c:pt>
              <c:pt idx="5">
                <c:v>0.20019434128836711</c:v>
              </c:pt>
            </c:numLit>
          </c:val>
          <c:extLst>
            <c:ext xmlns:c16="http://schemas.microsoft.com/office/drawing/2014/chart" uri="{C3380CC4-5D6E-409C-BE32-E72D297353CC}">
              <c16:uniqueId val="{00000001-0FC4-43E6-A51F-3C77A6364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98676159"/>
        <c:axId val="898673759"/>
      </c:barChart>
      <c:lineChart>
        <c:grouping val="standard"/>
        <c:varyColors val="0"/>
        <c:ser>
          <c:idx val="2"/>
          <c:order val="2"/>
          <c:tx>
            <c:v>Dimensione media aziendale</c:v>
          </c:tx>
          <c:spPr>
            <a:ln w="28575" cap="rnd">
              <a:solidFill>
                <a:srgbClr val="002060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rgbClr val="00206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Lit>
              <c:ptCount val="6"/>
              <c:pt idx="0">
                <c:v>Nord-Ovest</c:v>
              </c:pt>
              <c:pt idx="1">
                <c:v>Nord-Est</c:v>
              </c:pt>
              <c:pt idx="2">
                <c:v>Centro</c:v>
              </c:pt>
              <c:pt idx="3">
                <c:v>Sud</c:v>
              </c:pt>
              <c:pt idx="4">
                <c:v>Isole</c:v>
              </c:pt>
              <c:pt idx="5">
                <c:v>Italia</c:v>
              </c:pt>
            </c:strLit>
          </c:cat>
          <c:val>
            <c:numLit>
              <c:formatCode>0.00</c:formatCode>
              <c:ptCount val="6"/>
              <c:pt idx="0">
                <c:v>18.356040875135363</c:v>
              </c:pt>
              <c:pt idx="1">
                <c:v>12.8681335561065</c:v>
              </c:pt>
              <c:pt idx="2">
                <c:v>11.627771218591041</c:v>
              </c:pt>
              <c:pt idx="3">
                <c:v>7.256008948811778</c:v>
              </c:pt>
              <c:pt idx="4">
                <c:v>13.479942470672606</c:v>
              </c:pt>
              <c:pt idx="5">
                <c:v>10.972411196410258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FC4-43E6-A51F-3C77A6364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334127"/>
        <c:axId val="1255338447"/>
      </c:lineChart>
      <c:catAx>
        <c:axId val="898676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8673759"/>
        <c:crossesAt val="0"/>
        <c:auto val="1"/>
        <c:lblAlgn val="ctr"/>
        <c:lblOffset val="100"/>
        <c:noMultiLvlLbl val="0"/>
      </c:catAx>
      <c:valAx>
        <c:axId val="898673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Incidenza %</a:t>
                </a:r>
              </a:p>
            </c:rich>
          </c:tx>
          <c:layout>
            <c:manualLayout>
              <c:xMode val="edge"/>
              <c:yMode val="edge"/>
              <c:x val="5.287186045039264E-2"/>
              <c:y val="0.356495666786891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98676159"/>
        <c:crosses val="autoZero"/>
        <c:crossBetween val="between"/>
      </c:valAx>
      <c:valAx>
        <c:axId val="1255338447"/>
        <c:scaling>
          <c:orientation val="minMax"/>
          <c:max val="2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Ettari</a:t>
                </a:r>
              </a:p>
            </c:rich>
          </c:tx>
          <c:layout>
            <c:manualLayout>
              <c:xMode val="edge"/>
              <c:yMode val="edge"/>
              <c:x val="0.9235159938075842"/>
              <c:y val="0.3802284991961625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55334127"/>
        <c:crosses val="max"/>
        <c:crossBetween val="between"/>
        <c:majorUnit val="5"/>
      </c:valAx>
      <c:catAx>
        <c:axId val="1255334127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255338447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4772285052046464"/>
          <c:y val="2.7977732659074439E-2"/>
          <c:w val="0.7100107161267496"/>
          <c:h val="0.75908985177642241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'f4'!$E$4</c:f>
              <c:strCache>
                <c:ptCount val="1"/>
                <c:pt idx="0">
                  <c:v>Acquirenti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'f4'!$A$5:$B$12</c:f>
              <c:multiLvlStrCache>
                <c:ptCount val="8"/>
                <c:lvl>
                  <c:pt idx="0">
                    <c:v>Totali</c:v>
                  </c:pt>
                  <c:pt idx="1">
                    <c:v>Femmine</c:v>
                  </c:pt>
                  <c:pt idx="2">
                    <c:v>Maschi</c:v>
                  </c:pt>
                  <c:pt idx="3">
                    <c:v>fino a 35 anni</c:v>
                  </c:pt>
                  <c:pt idx="4">
                    <c:v>36-45 anni</c:v>
                  </c:pt>
                  <c:pt idx="5">
                    <c:v>46-55 anni</c:v>
                  </c:pt>
                  <c:pt idx="6">
                    <c:v>56-65 anni</c:v>
                  </c:pt>
                  <c:pt idx="7">
                    <c:v>oltre 65 anni</c:v>
                  </c:pt>
                </c:lvl>
                <c:lvl>
                  <c:pt idx="1">
                    <c:v>Genere</c:v>
                  </c:pt>
                  <c:pt idx="3">
                    <c:v>Età</c:v>
                  </c:pt>
                </c:lvl>
              </c:multiLvlStrCache>
            </c:multiLvlStrRef>
          </c:cat>
          <c:val>
            <c:numRef>
              <c:f>'f4'!$E$5:$E$12</c:f>
              <c:numCache>
                <c:formatCode>0.0%</c:formatCode>
                <c:ptCount val="8"/>
                <c:pt idx="0">
                  <c:v>8.5670928220145104E-3</c:v>
                </c:pt>
                <c:pt idx="1">
                  <c:v>-4.4810396011873976E-4</c:v>
                </c:pt>
                <c:pt idx="2">
                  <c:v>1.3691978252043935E-2</c:v>
                </c:pt>
                <c:pt idx="3">
                  <c:v>6.8339813832920537E-3</c:v>
                </c:pt>
                <c:pt idx="4">
                  <c:v>4.8590346005981111E-3</c:v>
                </c:pt>
                <c:pt idx="5">
                  <c:v>-1.3078320333368976E-2</c:v>
                </c:pt>
                <c:pt idx="6">
                  <c:v>2.1548715408344687E-2</c:v>
                </c:pt>
                <c:pt idx="7">
                  <c:v>2.6451032199994229E-2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C8-4E85-97F3-D206344CB367}"/>
            </c:ext>
          </c:extLst>
        </c:ser>
        <c:ser>
          <c:idx val="4"/>
          <c:order val="1"/>
          <c:tx>
            <c:strRef>
              <c:f>'f4'!$F$4</c:f>
              <c:strCache>
                <c:ptCount val="1"/>
                <c:pt idx="0">
                  <c:v>Venditori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'f4'!$A$5:$B$12</c:f>
              <c:multiLvlStrCache>
                <c:ptCount val="8"/>
                <c:lvl>
                  <c:pt idx="0">
                    <c:v>Totali</c:v>
                  </c:pt>
                  <c:pt idx="1">
                    <c:v>Femmine</c:v>
                  </c:pt>
                  <c:pt idx="2">
                    <c:v>Maschi</c:v>
                  </c:pt>
                  <c:pt idx="3">
                    <c:v>fino a 35 anni</c:v>
                  </c:pt>
                  <c:pt idx="4">
                    <c:v>36-45 anni</c:v>
                  </c:pt>
                  <c:pt idx="5">
                    <c:v>46-55 anni</c:v>
                  </c:pt>
                  <c:pt idx="6">
                    <c:v>56-65 anni</c:v>
                  </c:pt>
                  <c:pt idx="7">
                    <c:v>oltre 65 anni</c:v>
                  </c:pt>
                </c:lvl>
                <c:lvl>
                  <c:pt idx="1">
                    <c:v>Genere</c:v>
                  </c:pt>
                  <c:pt idx="3">
                    <c:v>Età</c:v>
                  </c:pt>
                </c:lvl>
              </c:multiLvlStrCache>
            </c:multiLvlStrRef>
          </c:cat>
          <c:val>
            <c:numRef>
              <c:f>'f4'!$F$5:$F$12</c:f>
              <c:numCache>
                <c:formatCode>0.0%</c:formatCode>
                <c:ptCount val="8"/>
                <c:pt idx="0">
                  <c:v>1.5718304456236787E-2</c:v>
                </c:pt>
                <c:pt idx="1">
                  <c:v>1.5379873632300756E-2</c:v>
                </c:pt>
                <c:pt idx="2">
                  <c:v>1.608287127726693E-2</c:v>
                </c:pt>
                <c:pt idx="3">
                  <c:v>2.6096884684390753E-2</c:v>
                </c:pt>
                <c:pt idx="4">
                  <c:v>7.3229554922165097E-3</c:v>
                </c:pt>
                <c:pt idx="5">
                  <c:v>-1.1985380062709883E-2</c:v>
                </c:pt>
                <c:pt idx="6">
                  <c:v>1.9212190140758922E-2</c:v>
                </c:pt>
                <c:pt idx="7">
                  <c:v>2.4886861904661384E-2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C8-4E85-97F3-D206344CB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22258479"/>
        <c:axId val="1322258959"/>
      </c:barChart>
      <c:catAx>
        <c:axId val="1322258479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2258959"/>
        <c:crossesAt val="0"/>
        <c:auto val="1"/>
        <c:lblAlgn val="ctr"/>
        <c:lblOffset val="100"/>
        <c:noMultiLvlLbl val="0"/>
      </c:catAx>
      <c:valAx>
        <c:axId val="132225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strRef>
              <c:f>"Variazioni 2023-2024"</c:f>
              <c:strCache>
                <c:ptCount val="1"/>
                <c:pt idx="0">
                  <c:v>Variazioni 2023-2024</c:v>
                </c:pt>
              </c:strCache>
            </c:strRef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%" sourceLinked="0"/>
        <c:majorTickMark val="none"/>
        <c:minorTickMark val="none"/>
        <c:tickLblPos val="high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22258479"/>
        <c:crosses val="max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"Classi di dimensione 
economica 
(var.% 2024-2023)"</a:t>
            </a:r>
          </a:p>
        </c:rich>
      </c:tx>
      <c:layout>
        <c:manualLayout>
          <c:xMode val="edge"/>
          <c:yMode val="edge"/>
          <c:x val="0.64434295530722652"/>
          <c:y val="0.133011741953308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3.2251583230995209E-2"/>
          <c:y val="0.10756918543076852"/>
          <c:w val="0.49587237121496902"/>
          <c:h val="0.78817626744025415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B95-4018-9B96-019904474F1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95-4018-9B96-019904474F1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B95-4018-9B96-019904474F1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B95-4018-9B96-019904474F1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B95-4018-9B96-019904474F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'f5'!$B$5:$B$9</c:f>
              <c:strCache>
                <c:ptCount val="5"/>
                <c:pt idx="0">
                  <c:v>&lt;10.000 euro (1,5%)</c:v>
                </c:pt>
                <c:pt idx="1">
                  <c:v>10.000-20.000 euro (-0,9%)</c:v>
                </c:pt>
                <c:pt idx="2">
                  <c:v>20.000-50.000 euro (2,3%)</c:v>
                </c:pt>
                <c:pt idx="3">
                  <c:v>50.000-100.000 euro (2,1%)</c:v>
                </c:pt>
                <c:pt idx="4">
                  <c:v>&gt;100.000 euro (6,1%)</c:v>
                </c:pt>
              </c:strCache>
            </c:strRef>
          </c:cat>
          <c:val>
            <c:numRef>
              <c:f>'f5'!$C$5:$C$9</c:f>
              <c:numCache>
                <c:formatCode>0%</c:formatCode>
                <c:ptCount val="5"/>
                <c:pt idx="0">
                  <c:v>0.57357585779247622</c:v>
                </c:pt>
                <c:pt idx="1">
                  <c:v>0.15019980708281658</c:v>
                </c:pt>
                <c:pt idx="2">
                  <c:v>0.13850902576822377</c:v>
                </c:pt>
                <c:pt idx="3">
                  <c:v>6.2141380735841259E-2</c:v>
                </c:pt>
                <c:pt idx="4">
                  <c:v>7.5573928620642133E-2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B95-4018-9B96-019904474F1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8240382152167691"/>
          <c:y val="0.39326794676981169"/>
          <c:w val="0.38218979508295414"/>
          <c:h val="0.387050165899073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245470529776004E-2"/>
          <c:y val="4.9955396966993755E-2"/>
          <c:w val="0.90405550034401039"/>
          <c:h val="0.81838881201402014"/>
        </c:manualLayout>
      </c:layout>
      <c:lineChart>
        <c:grouping val="standard"/>
        <c:varyColors val="0"/>
        <c:ser>
          <c:idx val="0"/>
          <c:order val="0"/>
          <c:tx>
            <c:strRef>
              <c:f>'f6'!$C$1</c:f>
              <c:strCache>
                <c:ptCount val="1"/>
                <c:pt idx="0">
                  <c:v>Sementi</c:v>
                </c:pt>
              </c:strCache>
            </c:strRef>
          </c:tx>
          <c:spPr>
            <a:ln w="2222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C58-4ECF-8C17-929D54DFDA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C58-4ECF-8C17-929D54DFDA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C58-4ECF-8C17-929D54DFDA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C58-4ECF-8C17-929D54DFDA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C58-4ECF-8C17-929D54DFDA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C58-4ECF-8C17-929D54DFDA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C58-4ECF-8C17-929D54DFDA0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C58-4ECF-8C17-929D54DFDA0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C58-4ECF-8C17-929D54DFDA0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C58-4ECF-8C17-929D54DFDA0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C58-4ECF-8C17-929D54DFDA0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C58-4ECF-8C17-929D54DFDA0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C58-4ECF-8C17-929D54DFDA0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C58-4ECF-8C17-929D54DFDA0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C58-4ECF-8C17-929D54DFDA0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C58-4ECF-8C17-929D54DFDA0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C58-4ECF-8C17-929D54DFDA0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C58-4ECF-8C17-929D54DFDA0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C58-4ECF-8C17-929D54DFDA0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C58-4ECF-8C17-929D54DFDA0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C58-4ECF-8C17-929D54DFDA0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C58-4ECF-8C17-929D54DFDA04}"/>
                </c:ext>
              </c:extLst>
            </c:dLbl>
            <c:dLbl>
              <c:idx val="22"/>
              <c:layout>
                <c:manualLayout>
                  <c:x val="-0.85910353860529431"/>
                  <c:y val="-7.662984356889521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C58-4ECF-8C17-929D54DFDA0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C58-4ECF-8C17-929D54DFD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'f6'!$A$2:$B$25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'f6'!$C$2:$C$25</c:f>
              <c:numCache>
                <c:formatCode>General</c:formatCode>
                <c:ptCount val="24"/>
                <c:pt idx="0">
                  <c:v>131.9</c:v>
                </c:pt>
                <c:pt idx="1">
                  <c:v>132.69999999999999</c:v>
                </c:pt>
                <c:pt idx="2">
                  <c:v>134.1</c:v>
                </c:pt>
                <c:pt idx="3">
                  <c:v>133.9</c:v>
                </c:pt>
                <c:pt idx="4">
                  <c:v>134.19999999999999</c:v>
                </c:pt>
                <c:pt idx="5">
                  <c:v>134.1</c:v>
                </c:pt>
                <c:pt idx="6">
                  <c:v>133.69999999999999</c:v>
                </c:pt>
                <c:pt idx="7">
                  <c:v>134.30000000000001</c:v>
                </c:pt>
                <c:pt idx="8">
                  <c:v>134.30000000000001</c:v>
                </c:pt>
                <c:pt idx="9">
                  <c:v>132.19999999999999</c:v>
                </c:pt>
                <c:pt idx="10">
                  <c:v>133.4</c:v>
                </c:pt>
                <c:pt idx="11">
                  <c:v>133.5</c:v>
                </c:pt>
                <c:pt idx="12" formatCode="0.0">
                  <c:v>137.30000000000001</c:v>
                </c:pt>
                <c:pt idx="13" formatCode="0.0">
                  <c:v>138.19999999999999</c:v>
                </c:pt>
                <c:pt idx="14" formatCode="0.0">
                  <c:v>139</c:v>
                </c:pt>
                <c:pt idx="15" formatCode="0.0">
                  <c:v>139.19999999999999</c:v>
                </c:pt>
                <c:pt idx="16" formatCode="0.0">
                  <c:v>139.5</c:v>
                </c:pt>
                <c:pt idx="17" formatCode="0.0">
                  <c:v>139.5</c:v>
                </c:pt>
                <c:pt idx="18" formatCode="0.0">
                  <c:v>139.5</c:v>
                </c:pt>
                <c:pt idx="19" formatCode="0.0">
                  <c:v>139.6</c:v>
                </c:pt>
                <c:pt idx="20" formatCode="0.0">
                  <c:v>139.5</c:v>
                </c:pt>
                <c:pt idx="21" formatCode="0.0">
                  <c:v>140.1</c:v>
                </c:pt>
                <c:pt idx="22" formatCode="0.0">
                  <c:v>139.9</c:v>
                </c:pt>
                <c:pt idx="23" formatCode="0.0">
                  <c:v>140.19999999999999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8-AC58-4ECF-8C17-929D54DFDA04}"/>
            </c:ext>
          </c:extLst>
        </c:ser>
        <c:ser>
          <c:idx val="1"/>
          <c:order val="1"/>
          <c:tx>
            <c:strRef>
              <c:f>'f6'!$D$1</c:f>
              <c:strCache>
                <c:ptCount val="1"/>
                <c:pt idx="0">
                  <c:v>Fertilizzanti</c:v>
                </c:pt>
              </c:strCache>
            </c:strRef>
          </c:tx>
          <c:spPr>
            <a:ln w="19050" cap="rnd">
              <a:solidFill>
                <a:schemeClr val="accent4">
                  <a:lumMod val="50000"/>
                </a:schemeClr>
              </a:solidFill>
              <a:prstDash val="dash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C58-4ECF-8C17-929D54DFDA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C58-4ECF-8C17-929D54DFDA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C58-4ECF-8C17-929D54DFDA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C58-4ECF-8C17-929D54DFDA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C58-4ECF-8C17-929D54DFDA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C58-4ECF-8C17-929D54DFDA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C58-4ECF-8C17-929D54DFDA0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C58-4ECF-8C17-929D54DFDA0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C58-4ECF-8C17-929D54DFDA0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C58-4ECF-8C17-929D54DFDA0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C58-4ECF-8C17-929D54DFDA0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C58-4ECF-8C17-929D54DFDA0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C58-4ECF-8C17-929D54DFDA0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C58-4ECF-8C17-929D54DFDA0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C58-4ECF-8C17-929D54DFDA0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C58-4ECF-8C17-929D54DFDA0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C58-4ECF-8C17-929D54DFDA0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C58-4ECF-8C17-929D54DFDA0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C58-4ECF-8C17-929D54DFDA0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C58-4ECF-8C17-929D54DFDA04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C58-4ECF-8C17-929D54DFDA0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C58-4ECF-8C17-929D54DFDA0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C58-4ECF-8C17-929D54DFDA04}"/>
                </c:ext>
              </c:extLst>
            </c:dLbl>
            <c:dLbl>
              <c:idx val="23"/>
              <c:layout>
                <c:manualLayout>
                  <c:x val="-0.85016199469807852"/>
                  <c:y val="-0.27960744074765248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C58-4ECF-8C17-929D54DFD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'f6'!$A$2:$B$25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'f6'!$D$2:$D$25</c:f>
              <c:numCache>
                <c:formatCode>General</c:formatCode>
                <c:ptCount val="24"/>
                <c:pt idx="0">
                  <c:v>188.2</c:v>
                </c:pt>
                <c:pt idx="1">
                  <c:v>182.1</c:v>
                </c:pt>
                <c:pt idx="2">
                  <c:v>177</c:v>
                </c:pt>
                <c:pt idx="3">
                  <c:v>173.5</c:v>
                </c:pt>
                <c:pt idx="4">
                  <c:v>169.7</c:v>
                </c:pt>
                <c:pt idx="5">
                  <c:v>165.8</c:v>
                </c:pt>
                <c:pt idx="6">
                  <c:v>161.69999999999999</c:v>
                </c:pt>
                <c:pt idx="7">
                  <c:v>160.1</c:v>
                </c:pt>
                <c:pt idx="8">
                  <c:v>156.30000000000001</c:v>
                </c:pt>
                <c:pt idx="9">
                  <c:v>154.1</c:v>
                </c:pt>
                <c:pt idx="10">
                  <c:v>152.9</c:v>
                </c:pt>
                <c:pt idx="11">
                  <c:v>151.5</c:v>
                </c:pt>
                <c:pt idx="12">
                  <c:v>147.19999999999999</c:v>
                </c:pt>
                <c:pt idx="13">
                  <c:v>146.6</c:v>
                </c:pt>
                <c:pt idx="14">
                  <c:v>144.80000000000001</c:v>
                </c:pt>
                <c:pt idx="15">
                  <c:v>144</c:v>
                </c:pt>
                <c:pt idx="16">
                  <c:v>142.6</c:v>
                </c:pt>
                <c:pt idx="17">
                  <c:v>142.4</c:v>
                </c:pt>
                <c:pt idx="18">
                  <c:v>142.1</c:v>
                </c:pt>
                <c:pt idx="19">
                  <c:v>141.5</c:v>
                </c:pt>
                <c:pt idx="20">
                  <c:v>140.5</c:v>
                </c:pt>
                <c:pt idx="21">
                  <c:v>140.69999999999999</c:v>
                </c:pt>
                <c:pt idx="22">
                  <c:v>141.1</c:v>
                </c:pt>
                <c:pt idx="23">
                  <c:v>141.9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AC58-4ECF-8C17-929D54DFDA04}"/>
            </c:ext>
          </c:extLst>
        </c:ser>
        <c:ser>
          <c:idx val="2"/>
          <c:order val="2"/>
          <c:tx>
            <c:strRef>
              <c:f>'f6'!$E$1</c:f>
              <c:strCache>
                <c:ptCount val="1"/>
                <c:pt idx="0">
                  <c:v>Fitosanitari</c:v>
                </c:pt>
              </c:strCache>
            </c:strRef>
          </c:tx>
          <c:spPr>
            <a:ln w="19050" cap="rnd">
              <a:solidFill>
                <a:schemeClr val="accent5">
                  <a:lumMod val="50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C58-4ECF-8C17-929D54DFDA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C58-4ECF-8C17-929D54DFDA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C58-4ECF-8C17-929D54DFDA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C58-4ECF-8C17-929D54DFDA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C58-4ECF-8C17-929D54DFDA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AC58-4ECF-8C17-929D54DFDA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AC58-4ECF-8C17-929D54DFDA0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AC58-4ECF-8C17-929D54DFDA0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AC58-4ECF-8C17-929D54DFDA0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AC58-4ECF-8C17-929D54DFDA0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AC58-4ECF-8C17-929D54DFDA0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AC58-4ECF-8C17-929D54DFDA0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AC58-4ECF-8C17-929D54DFDA0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AC58-4ECF-8C17-929D54DFDA0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AC58-4ECF-8C17-929D54DFDA0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AC58-4ECF-8C17-929D54DFDA0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AC58-4ECF-8C17-929D54DFDA0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AC58-4ECF-8C17-929D54DFDA0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AC58-4ECF-8C17-929D54DFDA0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AC58-4ECF-8C17-929D54DFDA04}"/>
                </c:ext>
              </c:extLst>
            </c:dLbl>
            <c:dLbl>
              <c:idx val="20"/>
              <c:layout>
                <c:manualLayout>
                  <c:x val="-0.77255358121443962"/>
                  <c:y val="3.552304515207094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AC58-4ECF-8C17-929D54DFDA0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AC58-4ECF-8C17-929D54DFDA0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AC58-4ECF-8C17-929D54DFDA0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AC58-4ECF-8C17-929D54DFD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'f6'!$A$2:$B$25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'f6'!$E$2:$E$25</c:f>
              <c:numCache>
                <c:formatCode>General</c:formatCode>
                <c:ptCount val="24"/>
                <c:pt idx="0">
                  <c:v>121.4</c:v>
                </c:pt>
                <c:pt idx="1">
                  <c:v>121.6</c:v>
                </c:pt>
                <c:pt idx="2">
                  <c:v>122</c:v>
                </c:pt>
                <c:pt idx="3">
                  <c:v>122.7</c:v>
                </c:pt>
                <c:pt idx="4">
                  <c:v>121.6</c:v>
                </c:pt>
                <c:pt idx="5">
                  <c:v>121.4</c:v>
                </c:pt>
                <c:pt idx="6">
                  <c:v>121.6</c:v>
                </c:pt>
                <c:pt idx="7">
                  <c:v>121.4</c:v>
                </c:pt>
                <c:pt idx="8">
                  <c:v>121.5</c:v>
                </c:pt>
                <c:pt idx="9">
                  <c:v>121.9</c:v>
                </c:pt>
                <c:pt idx="10">
                  <c:v>121.7</c:v>
                </c:pt>
                <c:pt idx="11">
                  <c:v>121.1</c:v>
                </c:pt>
                <c:pt idx="12">
                  <c:v>122.6</c:v>
                </c:pt>
                <c:pt idx="13">
                  <c:v>122.6</c:v>
                </c:pt>
                <c:pt idx="14">
                  <c:v>122.7</c:v>
                </c:pt>
                <c:pt idx="15">
                  <c:v>122.7</c:v>
                </c:pt>
                <c:pt idx="16">
                  <c:v>122.6</c:v>
                </c:pt>
                <c:pt idx="17">
                  <c:v>122.4</c:v>
                </c:pt>
                <c:pt idx="18">
                  <c:v>122.6</c:v>
                </c:pt>
                <c:pt idx="19">
                  <c:v>122.3</c:v>
                </c:pt>
                <c:pt idx="20">
                  <c:v>122.5</c:v>
                </c:pt>
                <c:pt idx="21">
                  <c:v>122.6</c:v>
                </c:pt>
                <c:pt idx="22">
                  <c:v>122.6</c:v>
                </c:pt>
                <c:pt idx="23">
                  <c:v>122.4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4A-AC58-4ECF-8C17-929D54DFDA04}"/>
            </c:ext>
          </c:extLst>
        </c:ser>
        <c:ser>
          <c:idx val="3"/>
          <c:order val="3"/>
          <c:tx>
            <c:strRef>
              <c:f>'f6'!$F$1</c:f>
              <c:strCache>
                <c:ptCount val="1"/>
                <c:pt idx="0">
                  <c:v>Mangimi</c:v>
                </c:pt>
              </c:strCache>
            </c:strRef>
          </c:tx>
          <c:spPr>
            <a:ln w="15875" cap="rnd">
              <a:solidFill>
                <a:schemeClr val="accent3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AC58-4ECF-8C17-929D54DFDA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AC58-4ECF-8C17-929D54DFDA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AC58-4ECF-8C17-929D54DFDA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AC58-4ECF-8C17-929D54DFDA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AC58-4ECF-8C17-929D54DFDA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AC58-4ECF-8C17-929D54DFDA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AC58-4ECF-8C17-929D54DFDA0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AC58-4ECF-8C17-929D54DFDA0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AC58-4ECF-8C17-929D54DFDA0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AC58-4ECF-8C17-929D54DFDA0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AC58-4ECF-8C17-929D54DFDA0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AC58-4ECF-8C17-929D54DFDA0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AC58-4ECF-8C17-929D54DFDA0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AC58-4ECF-8C17-929D54DFDA0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AC58-4ECF-8C17-929D54DFDA0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AC58-4ECF-8C17-929D54DFDA0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AC58-4ECF-8C17-929D54DFDA0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AC58-4ECF-8C17-929D54DFDA0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AC58-4ECF-8C17-929D54DFDA0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AC58-4ECF-8C17-929D54DFDA04}"/>
                </c:ext>
              </c:extLst>
            </c:dLbl>
            <c:dLbl>
              <c:idx val="20"/>
              <c:layout>
                <c:manualLayout>
                  <c:x val="-0.79149442654866686"/>
                  <c:y val="-8.067643544251976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AC58-4ECF-8C17-929D54DFDA0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AC58-4ECF-8C17-929D54DFDA0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AC58-4ECF-8C17-929D54DFDA0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AC58-4ECF-8C17-929D54DFD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'f6'!$A$2:$B$25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'f6'!$F$2:$F$25</c:f>
              <c:numCache>
                <c:formatCode>General</c:formatCode>
                <c:ptCount val="24"/>
                <c:pt idx="0">
                  <c:v>147.6</c:v>
                </c:pt>
                <c:pt idx="1">
                  <c:v>146.9</c:v>
                </c:pt>
                <c:pt idx="2">
                  <c:v>144.4</c:v>
                </c:pt>
                <c:pt idx="3">
                  <c:v>142.9</c:v>
                </c:pt>
                <c:pt idx="4">
                  <c:v>139</c:v>
                </c:pt>
                <c:pt idx="5">
                  <c:v>133.19999999999999</c:v>
                </c:pt>
                <c:pt idx="6">
                  <c:v>131.6</c:v>
                </c:pt>
                <c:pt idx="7">
                  <c:v>131.30000000000001</c:v>
                </c:pt>
                <c:pt idx="8">
                  <c:v>128.5</c:v>
                </c:pt>
                <c:pt idx="9">
                  <c:v>127.7</c:v>
                </c:pt>
                <c:pt idx="10">
                  <c:v>128.5</c:v>
                </c:pt>
                <c:pt idx="11">
                  <c:v>127.5</c:v>
                </c:pt>
                <c:pt idx="12">
                  <c:v>127.1</c:v>
                </c:pt>
                <c:pt idx="13">
                  <c:v>126</c:v>
                </c:pt>
                <c:pt idx="14">
                  <c:v>126</c:v>
                </c:pt>
                <c:pt idx="15">
                  <c:v>125.5</c:v>
                </c:pt>
                <c:pt idx="16">
                  <c:v>124.8</c:v>
                </c:pt>
                <c:pt idx="17">
                  <c:v>124.4</c:v>
                </c:pt>
                <c:pt idx="18">
                  <c:v>123.6</c:v>
                </c:pt>
                <c:pt idx="19">
                  <c:v>123.3</c:v>
                </c:pt>
                <c:pt idx="20">
                  <c:v>123.5</c:v>
                </c:pt>
                <c:pt idx="21">
                  <c:v>124</c:v>
                </c:pt>
                <c:pt idx="22">
                  <c:v>125.2</c:v>
                </c:pt>
                <c:pt idx="23">
                  <c:v>126.4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AC58-4ECF-8C17-929D54DFDA04}"/>
            </c:ext>
          </c:extLst>
        </c:ser>
        <c:ser>
          <c:idx val="4"/>
          <c:order val="4"/>
          <c:tx>
            <c:strRef>
              <c:f>'f6'!$G$1</c:f>
              <c:strCache>
                <c:ptCount val="1"/>
                <c:pt idx="0">
                  <c:v>Energia</c:v>
                </c:pt>
              </c:strCache>
            </c:strRef>
          </c:tx>
          <c:spPr>
            <a:ln w="25400" cap="rnd">
              <a:solidFill>
                <a:srgbClr val="C00000"/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AC58-4ECF-8C17-929D54DFDA04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5-AC58-4ECF-8C17-929D54DFDA04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6-AC58-4ECF-8C17-929D54DFDA04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7-AC58-4ECF-8C17-929D54DFDA04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8-AC58-4ECF-8C17-929D54DFDA04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9-AC58-4ECF-8C17-929D54DFDA04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A-AC58-4ECF-8C17-929D54DFDA0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B-AC58-4ECF-8C17-929D54DFDA0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C-AC58-4ECF-8C17-929D54DFDA0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D-AC58-4ECF-8C17-929D54DFDA0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E-AC58-4ECF-8C17-929D54DFDA0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F-AC58-4ECF-8C17-929D54DFDA0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0-AC58-4ECF-8C17-929D54DFDA0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1-AC58-4ECF-8C17-929D54DFDA0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2-AC58-4ECF-8C17-929D54DFDA0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3-AC58-4ECF-8C17-929D54DFDA0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4-AC58-4ECF-8C17-929D54DFDA0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5-AC58-4ECF-8C17-929D54DFDA0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6-AC58-4ECF-8C17-929D54DFDA04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7-AC58-4ECF-8C17-929D54DFDA04}"/>
                </c:ext>
              </c:extLst>
            </c:dLbl>
            <c:dLbl>
              <c:idx val="20"/>
              <c:layout>
                <c:manualLayout>
                  <c:x val="-0.76564627423615239"/>
                  <c:y val="-0.39773193498962955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8-AC58-4ECF-8C17-929D54DFDA04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9-AC58-4ECF-8C17-929D54DFDA04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A-AC58-4ECF-8C17-929D54DFDA04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7B-AC58-4ECF-8C17-929D54DFDA0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t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'f6'!$A$2:$B$25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</c:lvl>
                <c:lvl>
                  <c:pt idx="0">
                    <c:v>2023</c:v>
                  </c:pt>
                  <c:pt idx="12">
                    <c:v>2024</c:v>
                  </c:pt>
                </c:lvl>
              </c:multiLvlStrCache>
            </c:multiLvlStrRef>
          </c:cat>
          <c:val>
            <c:numRef>
              <c:f>'f6'!$G$2:$G$25</c:f>
              <c:numCache>
                <c:formatCode>General</c:formatCode>
                <c:ptCount val="24"/>
                <c:pt idx="0">
                  <c:v>226.1</c:v>
                </c:pt>
                <c:pt idx="1">
                  <c:v>214.4</c:v>
                </c:pt>
                <c:pt idx="2">
                  <c:v>190.1</c:v>
                </c:pt>
                <c:pt idx="3">
                  <c:v>176.4</c:v>
                </c:pt>
                <c:pt idx="4">
                  <c:v>171.6</c:v>
                </c:pt>
                <c:pt idx="5">
                  <c:v>166.5</c:v>
                </c:pt>
                <c:pt idx="6">
                  <c:v>164.7</c:v>
                </c:pt>
                <c:pt idx="7">
                  <c:v>171.7</c:v>
                </c:pt>
                <c:pt idx="8">
                  <c:v>176.2</c:v>
                </c:pt>
                <c:pt idx="9">
                  <c:v>172.2</c:v>
                </c:pt>
                <c:pt idx="10">
                  <c:v>167</c:v>
                </c:pt>
                <c:pt idx="11">
                  <c:v>163.19999999999999</c:v>
                </c:pt>
                <c:pt idx="12">
                  <c:v>163.69999999999999</c:v>
                </c:pt>
                <c:pt idx="13">
                  <c:v>163.5</c:v>
                </c:pt>
                <c:pt idx="14">
                  <c:v>159.4</c:v>
                </c:pt>
                <c:pt idx="15">
                  <c:v>153.6</c:v>
                </c:pt>
                <c:pt idx="16">
                  <c:v>150</c:v>
                </c:pt>
                <c:pt idx="17">
                  <c:v>149.4</c:v>
                </c:pt>
                <c:pt idx="18">
                  <c:v>155.9</c:v>
                </c:pt>
                <c:pt idx="19">
                  <c:v>152.69999999999999</c:v>
                </c:pt>
                <c:pt idx="20">
                  <c:v>150.6</c:v>
                </c:pt>
                <c:pt idx="21">
                  <c:v>150.6</c:v>
                </c:pt>
                <c:pt idx="22">
                  <c:v>150.1</c:v>
                </c:pt>
                <c:pt idx="23">
                  <c:v>151.4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7C-AC58-4ECF-8C17-929D54DFDA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3129440"/>
        <c:axId val="783128784"/>
      </c:lineChart>
      <c:catAx>
        <c:axId val="78312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3128784"/>
        <c:crosses val="autoZero"/>
        <c:auto val="1"/>
        <c:lblAlgn val="ctr"/>
        <c:lblOffset val="100"/>
        <c:noMultiLvlLbl val="0"/>
      </c:catAx>
      <c:valAx>
        <c:axId val="783128784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83129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Variazioni % 2024/23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'f7'!$B$6</c:f>
              <c:strCache>
                <c:ptCount val="1"/>
                <c:pt idx="0">
                  <c:v>Da 30.000 a &lt; 75.000 euro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'f7'!$B$8</c:f>
              <c:numCache>
                <c:formatCode>0.0%</c:formatCode>
                <c:ptCount val="1"/>
                <c:pt idx="0">
                  <c:v>-4.1567695961995249E-2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F-4531-9A3B-F228C11F6D48}"/>
            </c:ext>
          </c:extLst>
        </c:ser>
        <c:ser>
          <c:idx val="1"/>
          <c:order val="1"/>
          <c:tx>
            <c:strRef>
              <c:f>'f7'!$C$6</c:f>
              <c:strCache>
                <c:ptCount val="1"/>
                <c:pt idx="0">
                  <c:v>Da 75.000 a &lt; 125.000 euro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'f7'!$C$8</c:f>
              <c:numCache>
                <c:formatCode>0.0%</c:formatCode>
                <c:ptCount val="1"/>
                <c:pt idx="0">
                  <c:v>-4.8022598870056499E-2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8F-4531-9A3B-F228C11F6D48}"/>
            </c:ext>
          </c:extLst>
        </c:ser>
        <c:ser>
          <c:idx val="2"/>
          <c:order val="2"/>
          <c:tx>
            <c:strRef>
              <c:f>'f7'!$D$6</c:f>
              <c:strCache>
                <c:ptCount val="1"/>
                <c:pt idx="0">
                  <c:v>Da 125.000 a &lt; 250.000 euro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'f7'!$D$8</c:f>
              <c:numCache>
                <c:formatCode>0.0%</c:formatCode>
                <c:ptCount val="1"/>
                <c:pt idx="0">
                  <c:v>-4.6807281132620629E-2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8F-4531-9A3B-F228C11F6D48}"/>
            </c:ext>
          </c:extLst>
        </c:ser>
        <c:ser>
          <c:idx val="3"/>
          <c:order val="3"/>
          <c:tx>
            <c:strRef>
              <c:f>'f7'!$E$6</c:f>
              <c:strCache>
                <c:ptCount val="1"/>
                <c:pt idx="0">
                  <c:v>Da 250.000 a &lt; 500.000 euro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'f7'!$E$8</c:f>
              <c:numCache>
                <c:formatCode>0.0%</c:formatCode>
                <c:ptCount val="1"/>
                <c:pt idx="0">
                  <c:v>-4.5524184723134166E-2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8F-4531-9A3B-F228C11F6D48}"/>
            </c:ext>
          </c:extLst>
        </c:ser>
        <c:ser>
          <c:idx val="4"/>
          <c:order val="4"/>
          <c:tx>
            <c:strRef>
              <c:f>'f7'!$F$6</c:f>
              <c:strCache>
                <c:ptCount val="1"/>
                <c:pt idx="0">
                  <c:v>Da 500.000 a &lt; 1.000.000 euro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'f7'!$F$8</c:f>
              <c:numCache>
                <c:formatCode>0.0%</c:formatCode>
                <c:ptCount val="1"/>
                <c:pt idx="0">
                  <c:v>-2.9701097237987136E-2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8F-4531-9A3B-F228C11F6D48}"/>
            </c:ext>
          </c:extLst>
        </c:ser>
        <c:ser>
          <c:idx val="5"/>
          <c:order val="5"/>
          <c:tx>
            <c:strRef>
              <c:f>'f7'!$G$6</c:f>
              <c:strCache>
                <c:ptCount val="1"/>
                <c:pt idx="0">
                  <c:v>Da 1.000.000 a &lt; 2.500.000 euro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'f7'!$G$8</c:f>
              <c:numCache>
                <c:formatCode>0.0%</c:formatCode>
                <c:ptCount val="1"/>
                <c:pt idx="0">
                  <c:v>-6.9624482159561671E-2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8F-4531-9A3B-F228C11F6D48}"/>
            </c:ext>
          </c:extLst>
        </c:ser>
        <c:ser>
          <c:idx val="6"/>
          <c:order val="6"/>
          <c:tx>
            <c:strRef>
              <c:f>'f7'!$H$6</c:f>
              <c:strCache>
                <c:ptCount val="1"/>
                <c:pt idx="0">
                  <c:v>Da 2.500.000 a &lt; 5.000.000 euro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'f7'!$H$8</c:f>
              <c:numCache>
                <c:formatCode>0.0%</c:formatCode>
                <c:ptCount val="1"/>
                <c:pt idx="0">
                  <c:v>-4.2072458122321778E-2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8F-4531-9A3B-F228C11F6D48}"/>
            </c:ext>
          </c:extLst>
        </c:ser>
        <c:ser>
          <c:idx val="7"/>
          <c:order val="7"/>
          <c:tx>
            <c:strRef>
              <c:f>'f7'!$I$6</c:f>
              <c:strCache>
                <c:ptCount val="1"/>
                <c:pt idx="0">
                  <c:v>Da 5.000.000 a &lt; 25.000.000 euro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'f7'!$I$8</c:f>
              <c:numCache>
                <c:formatCode>0.0%</c:formatCode>
                <c:ptCount val="1"/>
                <c:pt idx="0">
                  <c:v>-1.4485451568207583E-2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48F-4531-9A3B-F228C11F6D48}"/>
            </c:ext>
          </c:extLst>
        </c:ser>
        <c:ser>
          <c:idx val="8"/>
          <c:order val="8"/>
          <c:tx>
            <c:strRef>
              <c:f>'f7'!$J$6</c:f>
              <c:strCache>
                <c:ptCount val="1"/>
                <c:pt idx="0">
                  <c:v>&gt;= 25.000.000 euro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'f7'!$J$8</c:f>
              <c:numCache>
                <c:formatCode>0.0%</c:formatCode>
                <c:ptCount val="1"/>
                <c:pt idx="0">
                  <c:v>-2.6455026455026454E-2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48F-4531-9A3B-F228C11F6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49445808"/>
        <c:axId val="1749444848"/>
      </c:barChart>
      <c:catAx>
        <c:axId val="174944580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749444848"/>
        <c:crosses val="autoZero"/>
        <c:auto val="1"/>
        <c:lblAlgn val="ctr"/>
        <c:lblOffset val="100"/>
        <c:noMultiLvlLbl val="0"/>
      </c:catAx>
      <c:valAx>
        <c:axId val="1749444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49445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'f9'!$B$2</c:f>
              <c:strCache>
                <c:ptCount val="1"/>
                <c:pt idx="0">
                  <c:v>Da oltre 1 anno fino a 5 anni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'f9'!$A$3:$A$27</c:f>
              <c:strCache>
                <c:ptCount val="25"/>
                <c:pt idx="0">
                  <c:v>31/12/2023</c:v>
                </c:pt>
                <c:pt idx="1">
                  <c:v>31/03/2024</c:v>
                </c:pt>
                <c:pt idx="2">
                  <c:v>30/06/2024</c:v>
                </c:pt>
                <c:pt idx="3">
                  <c:v>31/03/2024</c:v>
                </c:pt>
                <c:pt idx="4">
                  <c:v>31/12/2023</c:v>
                </c:pt>
                <c:pt idx="5">
                  <c:v>30/09/2023</c:v>
                </c:pt>
                <c:pt idx="6">
                  <c:v>30/06/2023</c:v>
                </c:pt>
                <c:pt idx="7">
                  <c:v>31/03/2023</c:v>
                </c:pt>
                <c:pt idx="8">
                  <c:v>31/12/2022</c:v>
                </c:pt>
                <c:pt idx="9">
                  <c:v>30/09/2022</c:v>
                </c:pt>
                <c:pt idx="10">
                  <c:v>30/06/2022</c:v>
                </c:pt>
                <c:pt idx="11">
                  <c:v>31/03/2022</c:v>
                </c:pt>
                <c:pt idx="12">
                  <c:v>31/12/2021</c:v>
                </c:pt>
                <c:pt idx="13">
                  <c:v>30/09/2021</c:v>
                </c:pt>
                <c:pt idx="14">
                  <c:v>30/06/2021</c:v>
                </c:pt>
                <c:pt idx="15">
                  <c:v>31/03/2021</c:v>
                </c:pt>
                <c:pt idx="16">
                  <c:v>31/12/2020</c:v>
                </c:pt>
                <c:pt idx="17">
                  <c:v>30/09/2020</c:v>
                </c:pt>
                <c:pt idx="18">
                  <c:v>30/06/2020</c:v>
                </c:pt>
                <c:pt idx="19">
                  <c:v>31/03/2020</c:v>
                </c:pt>
                <c:pt idx="20">
                  <c:v>31/12/2019</c:v>
                </c:pt>
                <c:pt idx="21">
                  <c:v>30/09/2019</c:v>
                </c:pt>
                <c:pt idx="22">
                  <c:v>30/06/2019</c:v>
                </c:pt>
                <c:pt idx="23">
                  <c:v>31/03/2019</c:v>
                </c:pt>
                <c:pt idx="24">
                  <c:v>31/12/2018</c:v>
                </c:pt>
              </c:strCache>
            </c:strRef>
          </c:cat>
          <c:val>
            <c:numRef>
              <c:f>'f9'!$B$3:$B$27</c:f>
              <c:numCache>
                <c:formatCode>#,##0.###################</c:formatCode>
                <c:ptCount val="25"/>
                <c:pt idx="0">
                  <c:v>5.96</c:v>
                </c:pt>
                <c:pt idx="1">
                  <c:v>5.92</c:v>
                </c:pt>
                <c:pt idx="2">
                  <c:v>5.75</c:v>
                </c:pt>
                <c:pt idx="3">
                  <c:v>5.92</c:v>
                </c:pt>
                <c:pt idx="4">
                  <c:v>5.96</c:v>
                </c:pt>
                <c:pt idx="5">
                  <c:v>5.91</c:v>
                </c:pt>
                <c:pt idx="6">
                  <c:v>5.5</c:v>
                </c:pt>
                <c:pt idx="7">
                  <c:v>5.13</c:v>
                </c:pt>
                <c:pt idx="8">
                  <c:v>3.87</c:v>
                </c:pt>
                <c:pt idx="9">
                  <c:v>2.52</c:v>
                </c:pt>
                <c:pt idx="10">
                  <c:v>2.02</c:v>
                </c:pt>
                <c:pt idx="11">
                  <c:v>1.69</c:v>
                </c:pt>
                <c:pt idx="12">
                  <c:v>1.42</c:v>
                </c:pt>
                <c:pt idx="13">
                  <c:v>1.49</c:v>
                </c:pt>
                <c:pt idx="14">
                  <c:v>1.43</c:v>
                </c:pt>
                <c:pt idx="15">
                  <c:v>1.5</c:v>
                </c:pt>
                <c:pt idx="16">
                  <c:v>1.43</c:v>
                </c:pt>
                <c:pt idx="17">
                  <c:v>1.52</c:v>
                </c:pt>
                <c:pt idx="18">
                  <c:v>1.3</c:v>
                </c:pt>
                <c:pt idx="19">
                  <c:v>1.63</c:v>
                </c:pt>
                <c:pt idx="20">
                  <c:v>1.8</c:v>
                </c:pt>
                <c:pt idx="21">
                  <c:v>1.76</c:v>
                </c:pt>
                <c:pt idx="22">
                  <c:v>1.89</c:v>
                </c:pt>
                <c:pt idx="23">
                  <c:v>2.02</c:v>
                </c:pt>
                <c:pt idx="2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8C-4245-9063-FFF44CDDE9C7}"/>
            </c:ext>
          </c:extLst>
        </c:ser>
        <c:ser>
          <c:idx val="1"/>
          <c:order val="1"/>
          <c:tx>
            <c:strRef>
              <c:f>'f9'!$C$2</c:f>
              <c:strCache>
                <c:ptCount val="1"/>
                <c:pt idx="0">
                  <c:v>Fino a 1 anno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'f9'!$A$3:$A$27</c:f>
              <c:strCache>
                <c:ptCount val="25"/>
                <c:pt idx="0">
                  <c:v>31/12/2023</c:v>
                </c:pt>
                <c:pt idx="1">
                  <c:v>31/03/2024</c:v>
                </c:pt>
                <c:pt idx="2">
                  <c:v>30/06/2024</c:v>
                </c:pt>
                <c:pt idx="3">
                  <c:v>31/03/2024</c:v>
                </c:pt>
                <c:pt idx="4">
                  <c:v>31/12/2023</c:v>
                </c:pt>
                <c:pt idx="5">
                  <c:v>30/09/2023</c:v>
                </c:pt>
                <c:pt idx="6">
                  <c:v>30/06/2023</c:v>
                </c:pt>
                <c:pt idx="7">
                  <c:v>31/03/2023</c:v>
                </c:pt>
                <c:pt idx="8">
                  <c:v>31/12/2022</c:v>
                </c:pt>
                <c:pt idx="9">
                  <c:v>30/09/2022</c:v>
                </c:pt>
                <c:pt idx="10">
                  <c:v>30/06/2022</c:v>
                </c:pt>
                <c:pt idx="11">
                  <c:v>31/03/2022</c:v>
                </c:pt>
                <c:pt idx="12">
                  <c:v>31/12/2021</c:v>
                </c:pt>
                <c:pt idx="13">
                  <c:v>30/09/2021</c:v>
                </c:pt>
                <c:pt idx="14">
                  <c:v>30/06/2021</c:v>
                </c:pt>
                <c:pt idx="15">
                  <c:v>31/03/2021</c:v>
                </c:pt>
                <c:pt idx="16">
                  <c:v>31/12/2020</c:v>
                </c:pt>
                <c:pt idx="17">
                  <c:v>30/09/2020</c:v>
                </c:pt>
                <c:pt idx="18">
                  <c:v>30/06/2020</c:v>
                </c:pt>
                <c:pt idx="19">
                  <c:v>31/03/2020</c:v>
                </c:pt>
                <c:pt idx="20">
                  <c:v>31/12/2019</c:v>
                </c:pt>
                <c:pt idx="21">
                  <c:v>30/09/2019</c:v>
                </c:pt>
                <c:pt idx="22">
                  <c:v>30/06/2019</c:v>
                </c:pt>
                <c:pt idx="23">
                  <c:v>31/03/2019</c:v>
                </c:pt>
                <c:pt idx="24">
                  <c:v>31/12/2018</c:v>
                </c:pt>
              </c:strCache>
            </c:strRef>
          </c:cat>
          <c:val>
            <c:numRef>
              <c:f>'f9'!$C$3:$C$27</c:f>
              <c:numCache>
                <c:formatCode>#,##0.###################</c:formatCode>
                <c:ptCount val="25"/>
                <c:pt idx="0">
                  <c:v>4.8099999999999996</c:v>
                </c:pt>
                <c:pt idx="1">
                  <c:v>4.72</c:v>
                </c:pt>
                <c:pt idx="2">
                  <c:v>4.7</c:v>
                </c:pt>
                <c:pt idx="3">
                  <c:v>4.72</c:v>
                </c:pt>
                <c:pt idx="4">
                  <c:v>4.8099999999999996</c:v>
                </c:pt>
                <c:pt idx="5">
                  <c:v>4.6500000000000004</c:v>
                </c:pt>
                <c:pt idx="6">
                  <c:v>3.98</c:v>
                </c:pt>
                <c:pt idx="7">
                  <c:v>3.18</c:v>
                </c:pt>
                <c:pt idx="8">
                  <c:v>2.13</c:v>
                </c:pt>
                <c:pt idx="9">
                  <c:v>0.9</c:v>
                </c:pt>
                <c:pt idx="10">
                  <c:v>0.74</c:v>
                </c:pt>
                <c:pt idx="11">
                  <c:v>0.62</c:v>
                </c:pt>
                <c:pt idx="12">
                  <c:v>0.76</c:v>
                </c:pt>
                <c:pt idx="13">
                  <c:v>0.63</c:v>
                </c:pt>
                <c:pt idx="14">
                  <c:v>0.64</c:v>
                </c:pt>
                <c:pt idx="15">
                  <c:v>0.66</c:v>
                </c:pt>
                <c:pt idx="16">
                  <c:v>0.68</c:v>
                </c:pt>
                <c:pt idx="17">
                  <c:v>0.63</c:v>
                </c:pt>
                <c:pt idx="18">
                  <c:v>0.67</c:v>
                </c:pt>
                <c:pt idx="19">
                  <c:v>0.65</c:v>
                </c:pt>
                <c:pt idx="20">
                  <c:v>0.59</c:v>
                </c:pt>
                <c:pt idx="21">
                  <c:v>0.76</c:v>
                </c:pt>
                <c:pt idx="22">
                  <c:v>0.81</c:v>
                </c:pt>
                <c:pt idx="23">
                  <c:v>0.9</c:v>
                </c:pt>
                <c:pt idx="24">
                  <c:v>0.99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8C-4245-9063-FFF44CDDE9C7}"/>
            </c:ext>
          </c:extLst>
        </c:ser>
        <c:ser>
          <c:idx val="2"/>
          <c:order val="2"/>
          <c:tx>
            <c:strRef>
              <c:f>'f9'!$D$2</c:f>
              <c:strCache>
                <c:ptCount val="1"/>
                <c:pt idx="0">
                  <c:v>Oltre 5 anni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'f9'!$A$3:$A$27</c:f>
              <c:strCache>
                <c:ptCount val="25"/>
                <c:pt idx="0">
                  <c:v>31/12/2023</c:v>
                </c:pt>
                <c:pt idx="1">
                  <c:v>31/03/2024</c:v>
                </c:pt>
                <c:pt idx="2">
                  <c:v>30/06/2024</c:v>
                </c:pt>
                <c:pt idx="3">
                  <c:v>31/03/2024</c:v>
                </c:pt>
                <c:pt idx="4">
                  <c:v>31/12/2023</c:v>
                </c:pt>
                <c:pt idx="5">
                  <c:v>30/09/2023</c:v>
                </c:pt>
                <c:pt idx="6">
                  <c:v>30/06/2023</c:v>
                </c:pt>
                <c:pt idx="7">
                  <c:v>31/03/2023</c:v>
                </c:pt>
                <c:pt idx="8">
                  <c:v>31/12/2022</c:v>
                </c:pt>
                <c:pt idx="9">
                  <c:v>30/09/2022</c:v>
                </c:pt>
                <c:pt idx="10">
                  <c:v>30/06/2022</c:v>
                </c:pt>
                <c:pt idx="11">
                  <c:v>31/03/2022</c:v>
                </c:pt>
                <c:pt idx="12">
                  <c:v>31/12/2021</c:v>
                </c:pt>
                <c:pt idx="13">
                  <c:v>30/09/2021</c:v>
                </c:pt>
                <c:pt idx="14">
                  <c:v>30/06/2021</c:v>
                </c:pt>
                <c:pt idx="15">
                  <c:v>31/03/2021</c:v>
                </c:pt>
                <c:pt idx="16">
                  <c:v>31/12/2020</c:v>
                </c:pt>
                <c:pt idx="17">
                  <c:v>30/09/2020</c:v>
                </c:pt>
                <c:pt idx="18">
                  <c:v>30/06/2020</c:v>
                </c:pt>
                <c:pt idx="19">
                  <c:v>31/03/2020</c:v>
                </c:pt>
                <c:pt idx="20">
                  <c:v>31/12/2019</c:v>
                </c:pt>
                <c:pt idx="21">
                  <c:v>30/09/2019</c:v>
                </c:pt>
                <c:pt idx="22">
                  <c:v>30/06/2019</c:v>
                </c:pt>
                <c:pt idx="23">
                  <c:v>31/03/2019</c:v>
                </c:pt>
                <c:pt idx="24">
                  <c:v>31/12/2018</c:v>
                </c:pt>
              </c:strCache>
            </c:strRef>
          </c:cat>
          <c:val>
            <c:numRef>
              <c:f>'f9'!$D$3:$D$27</c:f>
              <c:numCache>
                <c:formatCode>#,##0.###################</c:formatCode>
                <c:ptCount val="25"/>
                <c:pt idx="0">
                  <c:v>6.39</c:v>
                </c:pt>
                <c:pt idx="1">
                  <c:v>6.35</c:v>
                </c:pt>
                <c:pt idx="2">
                  <c:v>6.04</c:v>
                </c:pt>
                <c:pt idx="3">
                  <c:v>6.35</c:v>
                </c:pt>
                <c:pt idx="4">
                  <c:v>6.39</c:v>
                </c:pt>
                <c:pt idx="5">
                  <c:v>6.34</c:v>
                </c:pt>
                <c:pt idx="6">
                  <c:v>5.95</c:v>
                </c:pt>
                <c:pt idx="7">
                  <c:v>5.39</c:v>
                </c:pt>
                <c:pt idx="8">
                  <c:v>4.45</c:v>
                </c:pt>
                <c:pt idx="9">
                  <c:v>2.89</c:v>
                </c:pt>
                <c:pt idx="10">
                  <c:v>2.37</c:v>
                </c:pt>
                <c:pt idx="11">
                  <c:v>2.1</c:v>
                </c:pt>
                <c:pt idx="12">
                  <c:v>1.93</c:v>
                </c:pt>
                <c:pt idx="13">
                  <c:v>1.92</c:v>
                </c:pt>
                <c:pt idx="14">
                  <c:v>1.91</c:v>
                </c:pt>
                <c:pt idx="15">
                  <c:v>1.92</c:v>
                </c:pt>
                <c:pt idx="16">
                  <c:v>1.91</c:v>
                </c:pt>
                <c:pt idx="17">
                  <c:v>1.8</c:v>
                </c:pt>
                <c:pt idx="18">
                  <c:v>1.77</c:v>
                </c:pt>
                <c:pt idx="19">
                  <c:v>2.11</c:v>
                </c:pt>
                <c:pt idx="20">
                  <c:v>2.29</c:v>
                </c:pt>
                <c:pt idx="21">
                  <c:v>2.5299999999999998</c:v>
                </c:pt>
                <c:pt idx="22">
                  <c:v>2.41</c:v>
                </c:pt>
                <c:pt idx="23">
                  <c:v>2.62</c:v>
                </c:pt>
                <c:pt idx="24">
                  <c:v>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8C-4245-9063-FFF44CDDE9C7}"/>
            </c:ext>
          </c:extLst>
        </c:ser>
        <c:ser>
          <c:idx val="3"/>
          <c:order val="3"/>
          <c:tx>
            <c:strRef>
              <c:f>'f9'!$E$2</c:f>
              <c:strCache>
                <c:ptCount val="1"/>
                <c:pt idx="0">
                  <c:v>Totale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'f9'!$A$3:$A$27</c:f>
              <c:strCache>
                <c:ptCount val="25"/>
                <c:pt idx="0">
                  <c:v>31/12/2023</c:v>
                </c:pt>
                <c:pt idx="1">
                  <c:v>31/03/2024</c:v>
                </c:pt>
                <c:pt idx="2">
                  <c:v>30/06/2024</c:v>
                </c:pt>
                <c:pt idx="3">
                  <c:v>31/03/2024</c:v>
                </c:pt>
                <c:pt idx="4">
                  <c:v>31/12/2023</c:v>
                </c:pt>
                <c:pt idx="5">
                  <c:v>30/09/2023</c:v>
                </c:pt>
                <c:pt idx="6">
                  <c:v>30/06/2023</c:v>
                </c:pt>
                <c:pt idx="7">
                  <c:v>31/03/2023</c:v>
                </c:pt>
                <c:pt idx="8">
                  <c:v>31/12/2022</c:v>
                </c:pt>
                <c:pt idx="9">
                  <c:v>30/09/2022</c:v>
                </c:pt>
                <c:pt idx="10">
                  <c:v>30/06/2022</c:v>
                </c:pt>
                <c:pt idx="11">
                  <c:v>31/03/2022</c:v>
                </c:pt>
                <c:pt idx="12">
                  <c:v>31/12/2021</c:v>
                </c:pt>
                <c:pt idx="13">
                  <c:v>30/09/2021</c:v>
                </c:pt>
                <c:pt idx="14">
                  <c:v>30/06/2021</c:v>
                </c:pt>
                <c:pt idx="15">
                  <c:v>31/03/2021</c:v>
                </c:pt>
                <c:pt idx="16">
                  <c:v>31/12/2020</c:v>
                </c:pt>
                <c:pt idx="17">
                  <c:v>30/09/2020</c:v>
                </c:pt>
                <c:pt idx="18">
                  <c:v>30/06/2020</c:v>
                </c:pt>
                <c:pt idx="19">
                  <c:v>31/03/2020</c:v>
                </c:pt>
                <c:pt idx="20">
                  <c:v>31/12/2019</c:v>
                </c:pt>
                <c:pt idx="21">
                  <c:v>30/09/2019</c:v>
                </c:pt>
                <c:pt idx="22">
                  <c:v>30/06/2019</c:v>
                </c:pt>
                <c:pt idx="23">
                  <c:v>31/03/2019</c:v>
                </c:pt>
                <c:pt idx="24">
                  <c:v>31/12/2018</c:v>
                </c:pt>
              </c:strCache>
            </c:strRef>
          </c:cat>
          <c:val>
            <c:numRef>
              <c:f>'f9'!$E$3:$E$27</c:f>
              <c:numCache>
                <c:formatCode>#,##0.###################</c:formatCode>
                <c:ptCount val="25"/>
                <c:pt idx="0">
                  <c:v>5.15</c:v>
                </c:pt>
                <c:pt idx="1">
                  <c:v>5.0199999999999996</c:v>
                </c:pt>
                <c:pt idx="2">
                  <c:v>4.93</c:v>
                </c:pt>
                <c:pt idx="3">
                  <c:v>5.0199999999999996</c:v>
                </c:pt>
                <c:pt idx="4">
                  <c:v>5.15</c:v>
                </c:pt>
                <c:pt idx="5">
                  <c:v>5.07</c:v>
                </c:pt>
                <c:pt idx="6">
                  <c:v>4.6100000000000003</c:v>
                </c:pt>
                <c:pt idx="7">
                  <c:v>3.79</c:v>
                </c:pt>
                <c:pt idx="8">
                  <c:v>2.82</c:v>
                </c:pt>
                <c:pt idx="9">
                  <c:v>1.58</c:v>
                </c:pt>
                <c:pt idx="10">
                  <c:v>1.47</c:v>
                </c:pt>
                <c:pt idx="11">
                  <c:v>1.28</c:v>
                </c:pt>
                <c:pt idx="12">
                  <c:v>1.23</c:v>
                </c:pt>
                <c:pt idx="13">
                  <c:v>1.1399999999999999</c:v>
                </c:pt>
                <c:pt idx="14">
                  <c:v>1.1200000000000001</c:v>
                </c:pt>
                <c:pt idx="15">
                  <c:v>1.25</c:v>
                </c:pt>
                <c:pt idx="16">
                  <c:v>1.26</c:v>
                </c:pt>
                <c:pt idx="17">
                  <c:v>1.25</c:v>
                </c:pt>
                <c:pt idx="18">
                  <c:v>1.23</c:v>
                </c:pt>
                <c:pt idx="19">
                  <c:v>1.1599999999999999</c:v>
                </c:pt>
                <c:pt idx="20">
                  <c:v>1.29</c:v>
                </c:pt>
                <c:pt idx="21">
                  <c:v>1.4</c:v>
                </c:pt>
                <c:pt idx="22">
                  <c:v>1.48</c:v>
                </c:pt>
                <c:pt idx="23">
                  <c:v>1.59</c:v>
                </c:pt>
                <c:pt idx="24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8C-4245-9063-FFF44CDDE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6244207"/>
        <c:axId val="1870689967"/>
      </c:lineChart>
      <c:catAx>
        <c:axId val="1886244207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396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70689967"/>
        <c:crossesAt val="0"/>
        <c:auto val="1"/>
        <c:lblAlgn val="ctr"/>
        <c:lblOffset val="100"/>
        <c:noMultiLvlLbl val="0"/>
      </c:catAx>
      <c:valAx>
        <c:axId val="1870689967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86244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'f10'!$B$6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'f10'!$C$6:$H$6</c:f>
              <c:numCache>
                <c:formatCode>0.0</c:formatCode>
                <c:ptCount val="6"/>
                <c:pt idx="0">
                  <c:v>0.99199999999999999</c:v>
                </c:pt>
                <c:pt idx="1">
                  <c:v>0.82499999999999996</c:v>
                </c:pt>
                <c:pt idx="2">
                  <c:v>2.0289999999999999</c:v>
                </c:pt>
                <c:pt idx="3">
                  <c:v>1.601</c:v>
                </c:pt>
                <c:pt idx="4">
                  <c:v>1.5069999999999999</c:v>
                </c:pt>
                <c:pt idx="5">
                  <c:v>1.1830000000000001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C1-4870-B5B1-57289990DCE9}"/>
            </c:ext>
          </c:extLst>
        </c:ser>
        <c:ser>
          <c:idx val="3"/>
          <c:order val="3"/>
          <c:tx>
            <c:strRef>
              <c:f>'f10'!$B$7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'f10'!$C$7:$H$7</c:f>
              <c:numCache>
                <c:formatCode>0.0</c:formatCode>
                <c:ptCount val="6"/>
                <c:pt idx="0">
                  <c:v>1.329</c:v>
                </c:pt>
                <c:pt idx="1">
                  <c:v>0.998</c:v>
                </c:pt>
                <c:pt idx="2">
                  <c:v>1.8089999999999999</c:v>
                </c:pt>
                <c:pt idx="3">
                  <c:v>1.786</c:v>
                </c:pt>
                <c:pt idx="4">
                  <c:v>2.081</c:v>
                </c:pt>
                <c:pt idx="5">
                  <c:v>1.407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C1-4870-B5B1-57289990DCE9}"/>
            </c:ext>
          </c:extLst>
        </c:ser>
        <c:ser>
          <c:idx val="4"/>
          <c:order val="4"/>
          <c:tx>
            <c:strRef>
              <c:f>'f10'!$B$8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'f10'!$C$8:$H$8</c:f>
              <c:numCache>
                <c:formatCode>0.0</c:formatCode>
                <c:ptCount val="6"/>
                <c:pt idx="0">
                  <c:v>1</c:v>
                </c:pt>
                <c:pt idx="1">
                  <c:v>1.1499999999999999</c:v>
                </c:pt>
                <c:pt idx="2">
                  <c:v>1.55</c:v>
                </c:pt>
                <c:pt idx="3">
                  <c:v>1.2010000000000001</c:v>
                </c:pt>
                <c:pt idx="4">
                  <c:v>1.24</c:v>
                </c:pt>
                <c:pt idx="5">
                  <c:v>1.1839999999999999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C1-4870-B5B1-57289990DCE9}"/>
            </c:ext>
          </c:extLst>
        </c:ser>
        <c:ser>
          <c:idx val="5"/>
          <c:order val="5"/>
          <c:tx>
            <c:strRef>
              <c:f>'f10'!$B$9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'f10'!$C$9:$H$9</c:f>
              <c:numCache>
                <c:formatCode>0.0</c:formatCode>
                <c:ptCount val="6"/>
                <c:pt idx="0">
                  <c:v>1.395</c:v>
                </c:pt>
                <c:pt idx="1">
                  <c:v>1.353</c:v>
                </c:pt>
                <c:pt idx="2">
                  <c:v>1.7410000000000001</c:v>
                </c:pt>
                <c:pt idx="3">
                  <c:v>2.0209999999999999</c:v>
                </c:pt>
                <c:pt idx="4">
                  <c:v>3.09</c:v>
                </c:pt>
                <c:pt idx="5">
                  <c:v>1.597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C1-4870-B5B1-57289990DCE9}"/>
            </c:ext>
          </c:extLst>
        </c:ser>
        <c:ser>
          <c:idx val="6"/>
          <c:order val="6"/>
          <c:tx>
            <c:strRef>
              <c:f>'f10'!$B$10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'f10'!$C$3:$H$3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'f10'!$C$10:$H$10</c:f>
              <c:numCache>
                <c:formatCode>0.0</c:formatCode>
                <c:ptCount val="6"/>
                <c:pt idx="0">
                  <c:v>1.698</c:v>
                </c:pt>
                <c:pt idx="1">
                  <c:v>1.208</c:v>
                </c:pt>
                <c:pt idx="2">
                  <c:v>3.0259999999999998</c:v>
                </c:pt>
                <c:pt idx="3">
                  <c:v>2.5710000000000002</c:v>
                </c:pt>
                <c:pt idx="4">
                  <c:v>1.6619999999999999</c:v>
                </c:pt>
                <c:pt idx="5">
                  <c:v>1.8320000000000001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6C1-4870-B5B1-57289990DC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223662063"/>
        <c:axId val="1217722591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'f10'!$B$4</c15:sqref>
                        </c15:formulaRef>
                      </c:ext>
                    </c:extLst>
                    <c:strCache>
                      <c:ptCount val="1"/>
                      <c:pt idx="0">
                        <c:v>2018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'f10'!$C$3:$H$3</c15:sqref>
                        </c15:formulaRef>
                      </c:ext>
                    </c:extLst>
                    <c:strCache>
                      <c:ptCount val="6"/>
                      <c:pt idx="0">
                        <c:v>nord-ovest</c:v>
                      </c:pt>
                      <c:pt idx="1">
                        <c:v>nord-est</c:v>
                      </c:pt>
                      <c:pt idx="2">
                        <c:v>centro</c:v>
                      </c:pt>
                      <c:pt idx="3">
                        <c:v>sud</c:v>
                      </c:pt>
                      <c:pt idx="4">
                        <c:v>isole</c:v>
                      </c:pt>
                      <c:pt idx="5">
                        <c:v>Italia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'f10'!$C$4:$H$4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1.1819999999999999</c:v>
                      </c:pt>
                      <c:pt idx="1">
                        <c:v>1.9510000000000001</c:v>
                      </c:pt>
                      <c:pt idx="2">
                        <c:v>2.0680000000000001</c:v>
                      </c:pt>
                      <c:pt idx="3">
                        <c:v>2.7959999999999998</c:v>
                      </c:pt>
                      <c:pt idx="4">
                        <c:v>3.3420000000000001</c:v>
                      </c:pt>
                      <c:pt idx="5">
                        <c:v>2.0489999999999999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5-16C1-4870-B5B1-57289990DCE9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'f10'!$B$5</c15:sqref>
                        </c15:formulaRef>
                      </c:ext>
                    </c:extLst>
                    <c:strCache>
                      <c:ptCount val="1"/>
                      <c:pt idx="0">
                        <c:v>2019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'f10'!$C$3:$H$3</c15:sqref>
                        </c15:formulaRef>
                      </c:ext>
                    </c:extLst>
                    <c:strCache>
                      <c:ptCount val="6"/>
                      <c:pt idx="0">
                        <c:v>nord-ovest</c:v>
                      </c:pt>
                      <c:pt idx="1">
                        <c:v>nord-est</c:v>
                      </c:pt>
                      <c:pt idx="2">
                        <c:v>centro</c:v>
                      </c:pt>
                      <c:pt idx="3">
                        <c:v>sud</c:v>
                      </c:pt>
                      <c:pt idx="4">
                        <c:v>isole</c:v>
                      </c:pt>
                      <c:pt idx="5">
                        <c:v>Italia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'f10'!$C$5:$H$5</c15:sqref>
                        </c15:formulaRef>
                      </c:ext>
                    </c:extLst>
                    <c:numCache>
                      <c:formatCode>0.0</c:formatCode>
                      <c:ptCount val="6"/>
                      <c:pt idx="0">
                        <c:v>1.208</c:v>
                      </c:pt>
                      <c:pt idx="1">
                        <c:v>1.4670000000000001</c:v>
                      </c:pt>
                      <c:pt idx="2">
                        <c:v>2.79</c:v>
                      </c:pt>
                      <c:pt idx="3">
                        <c:v>2.222</c:v>
                      </c:pt>
                      <c:pt idx="4">
                        <c:v>3.0830000000000002</c:v>
                      </c:pt>
                      <c:pt idx="5">
                        <c:v>1.7689999999999999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16C1-4870-B5B1-57289990DCE9}"/>
                  </c:ext>
                </c:extLst>
              </c15:ser>
            </c15:filteredBarSeries>
          </c:ext>
        </c:extLst>
      </c:barChart>
      <c:catAx>
        <c:axId val="1223662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17722591"/>
        <c:crosses val="autoZero"/>
        <c:auto val="1"/>
        <c:lblAlgn val="ctr"/>
        <c:lblOffset val="100"/>
        <c:noMultiLvlLbl val="0"/>
      </c:catAx>
      <c:valAx>
        <c:axId val="12177225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?/?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236620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 dir="row">_xlchart.v2.0</cx:f>
      </cx:strDim>
      <cx:numDim type="val">
        <cx:f dir="row">_xlchart.v2.1</cx:f>
      </cx:numDim>
    </cx:data>
  </cx:chartData>
  <cx:chart>
    <cx:title pos="t" align="ctr" overlay="0">
      <cx:tx>
        <cx:txData>
          <cx:v>Anno 2024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/>
            </a:rPr>
            <a:t>Anno 2024</a:t>
          </a:r>
        </a:p>
      </cx:txPr>
    </cx:title>
    <cx:plotArea>
      <cx:plotAreaRegion>
        <cx:series layoutId="funnel" uniqueId="{0BD09F2E-5F9E-49E2-B296-422919C636F2}">
          <cx:dataLabels>
            <cx:txPr>
              <a:bodyPr vertOverflow="overflow" horzOverflow="overflow" wrap="square" lIns="0" tIns="0" rIns="0" bIns="0"/>
              <a:lstStyle/>
              <a:p>
                <a:pPr algn="ctr" rtl="0">
                  <a:defRPr sz="1200" b="0" i="0">
                    <a:solidFill>
                      <a:srgbClr val="000000"/>
                    </a:solidFill>
                    <a:latin typeface="Calibri" panose="020F0502020204030204" pitchFamily="34" charset="0"/>
                    <a:ea typeface="Calibri" panose="020F0502020204030204" pitchFamily="34" charset="0"/>
                    <a:cs typeface="Calibri" panose="020F0502020204030204" pitchFamily="34" charset="0"/>
                  </a:defRPr>
                </a:pPr>
                <a:endParaRPr/>
              </a:p>
            </cx:txPr>
            <cx:visibility seriesName="0" categoryName="0" value="1"/>
          </cx:dataLabels>
          <cx:dataId val="0"/>
        </cx:series>
      </cx:plotAreaRegion>
      <cx:axis id="0">
        <cx:catScaling gapWidth="0.5"/>
        <cx:tickLabels/>
        <cx:txPr>
          <a:bodyPr vertOverflow="overflow" horzOverflow="overflow" wrap="square" lIns="0" tIns="0" rIns="0" bIns="0"/>
          <a:lstStyle/>
          <a:p>
            <a:pPr algn="ctr" rtl="0">
              <a:defRPr sz="1200" b="0" i="0">
                <a:solidFill>
                  <a:srgbClr val="000000"/>
                </a:solidFill>
                <a:latin typeface="Calibri" panose="020F0502020204030204" pitchFamily="34" charset="0"/>
                <a:ea typeface="Calibri" panose="020F0502020204030204" pitchFamily="34" charset="0"/>
                <a:cs typeface="Calibri" panose="020F0502020204030204" pitchFamily="34" charset="0"/>
              </a:defRPr>
            </a:pPr>
            <a:endParaRPr/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425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dataLabel>
  <cs:dataLabelCallout>
    <cs:lnRef idx="0"/>
    <cs:fillRef idx="0"/>
    <cs:effectRef idx="0"/>
    <cs:fontRef idx="minor">
      <a:schemeClr val="dk1">
        <a:lumMod val="50000"/>
        <a:lumOff val="50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ln w="9525" cap="flat" cmpd="sng" algn="ctr">
        <a:solidFill>
          <a:schemeClr val="phClr">
            <a:alpha val="50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cap="none" spc="2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26093</xdr:colOff>
      <xdr:row>23</xdr:row>
      <xdr:rowOff>45359</xdr:rowOff>
    </xdr:from>
    <xdr:to>
      <xdr:col>19</xdr:col>
      <xdr:colOff>98653</xdr:colOff>
      <xdr:row>54</xdr:row>
      <xdr:rowOff>154215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4183F7BA-13E8-4F5E-94E9-78ADA13BCEF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142875</xdr:colOff>
      <xdr:row>13</xdr:row>
      <xdr:rowOff>174625</xdr:rowOff>
    </xdr:from>
    <xdr:to>
      <xdr:col>15</xdr:col>
      <xdr:colOff>600075</xdr:colOff>
      <xdr:row>28</xdr:row>
      <xdr:rowOff>155575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DB31ADE-4A66-4881-8ECA-A2634485E1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605972</xdr:colOff>
      <xdr:row>4</xdr:row>
      <xdr:rowOff>9979</xdr:rowOff>
    </xdr:from>
    <xdr:to>
      <xdr:col>18</xdr:col>
      <xdr:colOff>358322</xdr:colOff>
      <xdr:row>17</xdr:row>
      <xdr:rowOff>182336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B8F774A-B3C6-4378-9E28-1D63458C97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28575</xdr:rowOff>
    </xdr:from>
    <xdr:to>
      <xdr:col>12</xdr:col>
      <xdr:colOff>466725</xdr:colOff>
      <xdr:row>16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1EE0C49-1B19-4DA2-AF2D-54796F75E0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0.49218</cdr:x>
      <cdr:y>0.27826</cdr:y>
    </cdr:from>
    <cdr:to>
      <cdr:x>0.60073</cdr:x>
      <cdr:y>0.45565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4146176" y="14343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GB" sz="1100"/>
        </a:p>
      </cdr:txBody>
    </cdr:sp>
  </cdr:relSizeAnchor>
  <cdr:relSizeAnchor xmlns:cdr="http://schemas.openxmlformats.org/drawingml/2006/chartDrawing">
    <cdr:from>
      <cdr:x>0.62737</cdr:x>
      <cdr:y>0.24346</cdr:y>
    </cdr:from>
    <cdr:to>
      <cdr:x>0.79764</cdr:x>
      <cdr:y>0.31302</cdr:y>
    </cdr:to>
    <cdr:sp macro="" textlink="">
      <cdr:nvSpPr>
        <cdr:cNvPr id="4" name="CasellaDiTesto 3"/>
        <cdr:cNvSpPr txBox="1"/>
      </cdr:nvSpPr>
      <cdr:spPr>
        <a:xfrm xmlns:a="http://schemas.openxmlformats.org/drawingml/2006/main">
          <a:off x="6480780" y="1304852"/>
          <a:ext cx="1758903" cy="372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correnti</a:t>
          </a:r>
          <a:endParaRPr lang="en-GB" sz="180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0.61507</cdr:x>
      <cdr:y>0.52711</cdr:y>
    </cdr:from>
    <cdr:to>
      <cdr:x>0.83095</cdr:x>
      <cdr:y>0.58256</cdr:y>
    </cdr:to>
    <cdr:sp macro="" textlink="">
      <cdr:nvSpPr>
        <cdr:cNvPr id="5" name="CasellaDiTesto 4"/>
        <cdr:cNvSpPr txBox="1"/>
      </cdr:nvSpPr>
      <cdr:spPr>
        <a:xfrm xmlns:a="http://schemas.openxmlformats.org/drawingml/2006/main">
          <a:off x="6353720" y="2825106"/>
          <a:ext cx="2230057" cy="2971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ctr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8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Valori deflazionati</a:t>
          </a:r>
          <a:endParaRPr lang="en-GB" sz="1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88899</xdr:colOff>
      <xdr:row>2</xdr:row>
      <xdr:rowOff>85724</xdr:rowOff>
    </xdr:from>
    <xdr:to>
      <xdr:col>8</xdr:col>
      <xdr:colOff>11206</xdr:colOff>
      <xdr:row>29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36D0EAF7-429D-482A-8F74-C3CA19332E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</xdr:colOff>
      <xdr:row>20</xdr:row>
      <xdr:rowOff>78353</xdr:rowOff>
    </xdr:from>
    <xdr:to>
      <xdr:col>16</xdr:col>
      <xdr:colOff>205823</xdr:colOff>
      <xdr:row>37</xdr:row>
      <xdr:rowOff>155381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3B752CD5-46CB-4EBA-9B0D-E7FFE79D81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14</xdr:col>
      <xdr:colOff>57151</xdr:colOff>
      <xdr:row>19</xdr:row>
      <xdr:rowOff>119063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79A12E-E469-4D8B-A773-D7EBBF2416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11</xdr:col>
      <xdr:colOff>153866</xdr:colOff>
      <xdr:row>17</xdr:row>
      <xdr:rowOff>47625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FCDA5C9-E947-4D21-B65B-7167C72011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76199</xdr:rowOff>
    </xdr:from>
    <xdr:to>
      <xdr:col>18</xdr:col>
      <xdr:colOff>419100</xdr:colOff>
      <xdr:row>24</xdr:row>
      <xdr:rowOff>142874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EC243648-A489-4B07-B5E4-C865457201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33357</xdr:colOff>
      <xdr:row>1</xdr:row>
      <xdr:rowOff>292101</xdr:rowOff>
    </xdr:from>
    <xdr:to>
      <xdr:col>19</xdr:col>
      <xdr:colOff>347682</xdr:colOff>
      <xdr:row>11</xdr:row>
      <xdr:rowOff>55034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296B89B-0A44-4046-802E-77F3011B6D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517525</xdr:colOff>
      <xdr:row>1</xdr:row>
      <xdr:rowOff>136525</xdr:rowOff>
    </xdr:from>
    <xdr:to>
      <xdr:col>20</xdr:col>
      <xdr:colOff>212725</xdr:colOff>
      <xdr:row>11</xdr:row>
      <xdr:rowOff>225425</xdr:rowOff>
    </xdr:to>
    <mc:AlternateContent xmlns:mc="http://schemas.openxmlformats.org/markup-compatibility/2006">
      <mc:Choice xmlns:cx2="http://schemas.microsoft.com/office/drawing/2015/10/21/chartex" Requires="cx2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B17E5287-4021-4E95-AAFB-8CF5E3C3A76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1579225" y="377825"/>
              <a:ext cx="4622800" cy="3060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NDREA/AMBIENTE/Ann-amb/amb08/Cesaro/Raffaella/Annuario/2005/corrado/Mio/European%20Community%20-%202004%20-%202002%20-%20v1.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NDREA/AMBIENTE/Ann-amb/amb08/Cesaro/Stefano/Politiche%20comunitarie/2001/camp97/gen9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-FILES/ANNUARIO/Annuario2005/Materiale%20di%20lavoro/05%20cap%20Il%20capitale%20umano-ol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DISCO_D/ANNUARIO/An01/CAPITOLI%20CONSEGNATI/Documenti/federaliment/PELLICCIA/Export%20agroalim.%202001%20per%20pa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NDREA/AMBIENTE/Ann-amb/amb08/Cesaro/eudora/attach/gen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NDREA/AMBIENTE/Ann-amb/amb08/Cesaro/Andrea/Ambiente/2078/camp98/gen9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NDREA/AMBIENTE/Ann-amb/amb08/Cesaro/Raffaella/Annuario/2005/corrado/Mio/CRF-ITA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NDREA/AMBIENTE/Ann-amb/amb08/Cesaro/Raffaella/Annuario/2005/corrado/Mio/CRF-ITA199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-FILES/Annuario2006/CONSEGNATI/A-FILES/ANNUARIO/Annuario2005/CONSEGNATI/A%20FILES/ANNUARIO/An2004/CAPITOLI%20CONSEGNATI/Materiale%20di%20lavoro/lavoro%20app%20passo2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%20FILES/ANNUARIO/An2004/CAPITOLI%20CONSEGNATI/Materiale%20di%20lavoro/lavoro%20app%20passo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reagov.sharepoint.com/A-FILES/Annuario2006/CONSEGNATI/A-FILES/ANNUARIO/Annuario2005/CONSEGNATI/DISCO_D/ANNUARIO/An01/CAPITOLI%20CONSEGNATI/Documenti/federaliment/PELLICCIA/Export%20agroalim.%202001%20per%20pa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e_appr"/>
      <sheetName val="Beneficiari"/>
      <sheetName val="Superficie"/>
      <sheetName val="Premi_tot"/>
      <sheetName val="Finanz"/>
      <sheetName val="Aima97_98"/>
      <sheetName val="confronti"/>
      <sheetName val="Tab_mis"/>
      <sheetName val="Trend94_97"/>
      <sheetName val="Premi_ha"/>
      <sheetName val="Premi_az"/>
      <sheetName val="Tab_premiaz"/>
      <sheetName val="Graf_sup"/>
      <sheetName val="Grafico1"/>
    </sheetNames>
    <sheetDataSet>
      <sheetData sheetId="0" refreshError="1"/>
      <sheetData sheetId="1"/>
      <sheetData sheetId="2"/>
      <sheetData sheetId="3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1"/>
      <sheetName val="t2"/>
      <sheetName val="TAV_3_25"/>
      <sheetName val="t7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Tab_mis"/>
      <sheetName val="Trend94_98"/>
      <sheetName val="Premi_ha"/>
      <sheetName val="Premi_az"/>
      <sheetName val="Tab_premiaz"/>
      <sheetName val="Graf_sup"/>
      <sheetName val="Grafico1"/>
      <sheetName val="Sup_prev"/>
      <sheetName val="Fin_pre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neficiari"/>
      <sheetName val="Superficie"/>
      <sheetName val="Premi_tot"/>
      <sheetName val="confronti"/>
      <sheetName val="Sup_prev94-97"/>
      <sheetName val="Fin_prev94-97"/>
      <sheetName val="Tab_mis-sup"/>
      <sheetName val="Tab_mis-sup 2"/>
      <sheetName val="Tab_mis-fin"/>
      <sheetName val="Trend94_98"/>
      <sheetName val="Premi_ha"/>
      <sheetName val="Premi_az"/>
      <sheetName val="Superf-media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/>
      <sheetData sheetId="42"/>
      <sheetData sheetId="43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  <sheetName val="Hel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iemonte"/>
      <sheetName val="Valle d'Aosta"/>
      <sheetName val="Lombardia"/>
      <sheetName val="Trentino"/>
      <sheetName val="Bolzano"/>
      <sheetName val="Trento"/>
      <sheetName val="Veneto"/>
      <sheetName val="Friuli"/>
      <sheetName val="Liguria"/>
      <sheetName val="Emilia Romagna"/>
      <sheetName val="Toscana"/>
      <sheetName val="Umbria"/>
      <sheetName val="Marche"/>
      <sheetName val="Lazio"/>
      <sheetName val="Abruzzo"/>
      <sheetName val="Molise"/>
      <sheetName val="Campania"/>
      <sheetName val="Puglia"/>
      <sheetName val="Basilicata"/>
      <sheetName val="Calabria"/>
      <sheetName val="Sicilia"/>
      <sheetName val="Sardegna"/>
      <sheetName val="ITALIA"/>
      <sheetName val="Nord"/>
      <sheetName val="Nord-Ovest"/>
      <sheetName val="Nord-Est"/>
      <sheetName val="Centro"/>
      <sheetName val="Mezzogiorn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01.1"/>
      <sheetName val="1.01.2"/>
      <sheetName val="1.01.3"/>
      <sheetName val="1.01.4"/>
      <sheetName val="1.01.5"/>
      <sheetName val="1.01.9"/>
      <sheetName val="1.01"/>
      <sheetName val="1.02.1"/>
      <sheetName val="1.02.2"/>
      <sheetName val="1.02.3"/>
      <sheetName val="1.02.4"/>
      <sheetName val="1.02.5"/>
      <sheetName val="1.02.9"/>
      <sheetName val="1.02"/>
      <sheetName val="1.03.1"/>
      <sheetName val="1.03.9"/>
      <sheetName val="1.03"/>
      <sheetName val="1.04.1"/>
      <sheetName val="1.04.2"/>
      <sheetName val="1.04.3"/>
      <sheetName val="1.04.9"/>
      <sheetName val="1.04"/>
      <sheetName val="2.01"/>
      <sheetName val="2.02.1"/>
      <sheetName val="2.02.2"/>
      <sheetName val="2.02.3"/>
      <sheetName val="2.02"/>
      <sheetName val="2.03.1"/>
      <sheetName val="2.03.2"/>
      <sheetName val="2.03.3"/>
      <sheetName val="2.03.4"/>
      <sheetName val="2.03"/>
      <sheetName val="2.04.1"/>
      <sheetName val="2.04.2"/>
      <sheetName val="2.04.3"/>
      <sheetName val="2.04.4"/>
      <sheetName val="2.04.5"/>
      <sheetName val="2.04"/>
      <sheetName val="2.05"/>
      <sheetName val="2.06.1"/>
      <sheetName val="2.06.2"/>
      <sheetName val="2.06.3"/>
      <sheetName val="2.06.4"/>
      <sheetName val="2.06.5"/>
      <sheetName val="2.06"/>
      <sheetName val="2.07.1"/>
      <sheetName val="2.07.2"/>
      <sheetName val="2.07.3"/>
      <sheetName val="2.07"/>
      <sheetName val="2.08.1"/>
      <sheetName val="2.08.2"/>
      <sheetName val="2.08.3"/>
      <sheetName val="2.08.4"/>
      <sheetName val="2.08"/>
      <sheetName val="2.09.1"/>
      <sheetName val="2.09.2"/>
      <sheetName val="2.09.3"/>
      <sheetName val="2.09.4"/>
      <sheetName val="2.09"/>
      <sheetName val="2.10.1"/>
      <sheetName val="2.10.2"/>
      <sheetName val="2.10.9"/>
      <sheetName val="2.10"/>
      <sheetName val="2.11.1"/>
      <sheetName val="2.11.2"/>
      <sheetName val="2.11.9"/>
      <sheetName val="2.11"/>
      <sheetName val="2.12"/>
      <sheetName val="2.13.1"/>
      <sheetName val="2.13.2"/>
      <sheetName val="2.13"/>
      <sheetName val="2.14"/>
      <sheetName val="2.15"/>
      <sheetName val="2.16"/>
      <sheetName val="2.17.1"/>
      <sheetName val="2.17.2"/>
      <sheetName val="2.17.3"/>
      <sheetName val="2.17"/>
      <sheetName val="2.18"/>
      <sheetName val="2.19.1"/>
      <sheetName val="2.19.9"/>
      <sheetName val="2.19"/>
      <sheetName val="3.99.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rivaluta.istat.it/Rivaluta/Widget/tavoleWidget.jsp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52FF7-F906-45B0-A35E-9ECD2570E20C}">
  <sheetPr>
    <pageSetUpPr fitToPage="1"/>
  </sheetPr>
  <dimension ref="A1:O51"/>
  <sheetViews>
    <sheetView tabSelected="1" zoomScale="80" zoomScaleNormal="80" workbookViewId="0">
      <selection activeCell="A2" sqref="A2"/>
    </sheetView>
  </sheetViews>
  <sheetFormatPr defaultColWidth="10.26953125" defaultRowHeight="13" x14ac:dyDescent="0.3"/>
  <cols>
    <col min="1" max="1" width="30.7265625" style="348" customWidth="1"/>
    <col min="2" max="2" width="10.26953125" style="348" customWidth="1"/>
    <col min="3" max="3" width="8.7265625" style="348" customWidth="1"/>
    <col min="4" max="4" width="1.54296875" style="348" customWidth="1"/>
    <col min="5" max="6" width="8.7265625" style="348" customWidth="1"/>
    <col min="7" max="7" width="1.54296875" style="348" customWidth="1"/>
    <col min="8" max="9" width="8.7265625" style="348" customWidth="1"/>
    <col min="10" max="10" width="1.54296875" style="348" customWidth="1"/>
    <col min="11" max="11" width="9.26953125" style="348" customWidth="1"/>
    <col min="12" max="12" width="8.7265625" style="348" customWidth="1"/>
    <col min="13" max="13" width="1.54296875" style="348" customWidth="1"/>
    <col min="14" max="14" width="8.54296875" style="348" customWidth="1"/>
    <col min="15" max="15" width="8.7265625" style="348" customWidth="1"/>
    <col min="16" max="16384" width="10.26953125" style="348"/>
  </cols>
  <sheetData>
    <row r="1" spans="1:15" x14ac:dyDescent="0.3">
      <c r="A1" s="347" t="s">
        <v>0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  <c r="O1" s="347"/>
    </row>
    <row r="2" spans="1:15" x14ac:dyDescent="0.3">
      <c r="A2" s="349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50" t="s">
        <v>1</v>
      </c>
    </row>
    <row r="3" spans="1:15" ht="13.15" customHeight="1" x14ac:dyDescent="0.3">
      <c r="A3" s="351"/>
      <c r="B3" s="375" t="s">
        <v>2</v>
      </c>
      <c r="C3" s="375"/>
      <c r="D3" s="351"/>
      <c r="E3" s="375" t="s">
        <v>3</v>
      </c>
      <c r="F3" s="375"/>
      <c r="G3" s="351"/>
      <c r="H3" s="375" t="s">
        <v>4</v>
      </c>
      <c r="I3" s="375"/>
      <c r="J3" s="351"/>
      <c r="K3" s="375" t="s">
        <v>5</v>
      </c>
      <c r="L3" s="375"/>
      <c r="M3" s="351"/>
      <c r="N3" s="375" t="s">
        <v>6</v>
      </c>
      <c r="O3" s="375"/>
    </row>
    <row r="4" spans="1:15" s="354" customFormat="1" ht="13.15" customHeight="1" x14ac:dyDescent="0.3">
      <c r="A4" s="352"/>
      <c r="B4" s="353"/>
      <c r="C4" s="353" t="s">
        <v>7</v>
      </c>
      <c r="D4" s="353"/>
      <c r="E4" s="353"/>
      <c r="F4" s="353" t="s">
        <v>7</v>
      </c>
      <c r="G4" s="353"/>
      <c r="H4" s="353"/>
      <c r="I4" s="353" t="s">
        <v>7</v>
      </c>
      <c r="J4" s="353"/>
      <c r="K4" s="353"/>
      <c r="L4" s="353" t="s">
        <v>7</v>
      </c>
      <c r="M4" s="353"/>
      <c r="N4" s="353"/>
      <c r="O4" s="353" t="s">
        <v>7</v>
      </c>
    </row>
    <row r="5" spans="1:15" s="354" customFormat="1" x14ac:dyDescent="0.3">
      <c r="A5" s="350"/>
      <c r="B5" s="355">
        <v>2024</v>
      </c>
      <c r="C5" s="355" t="s">
        <v>8</v>
      </c>
      <c r="D5" s="355"/>
      <c r="E5" s="355">
        <v>2024</v>
      </c>
      <c r="F5" s="355" t="s">
        <v>8</v>
      </c>
      <c r="G5" s="355"/>
      <c r="H5" s="355">
        <v>2024</v>
      </c>
      <c r="I5" s="355" t="s">
        <v>8</v>
      </c>
      <c r="J5" s="355"/>
      <c r="K5" s="355">
        <v>2024</v>
      </c>
      <c r="L5" s="355" t="s">
        <v>8</v>
      </c>
      <c r="M5" s="355"/>
      <c r="N5" s="355">
        <v>2024</v>
      </c>
      <c r="O5" s="355" t="s">
        <v>8</v>
      </c>
    </row>
    <row r="7" spans="1:15" x14ac:dyDescent="0.3">
      <c r="A7" s="348" t="s">
        <v>9</v>
      </c>
      <c r="B7" s="356">
        <v>13612.712</v>
      </c>
      <c r="C7" s="357">
        <v>0.51492375088015341</v>
      </c>
      <c r="E7" s="356">
        <v>9895.866</v>
      </c>
      <c r="F7" s="357">
        <v>0.45346787404654176</v>
      </c>
      <c r="H7" s="356">
        <v>10065.934999999999</v>
      </c>
      <c r="I7" s="357">
        <v>0.40253036757278321</v>
      </c>
      <c r="K7" s="356">
        <v>16980.056</v>
      </c>
      <c r="L7" s="357">
        <v>0.12293617266421702</v>
      </c>
      <c r="N7" s="356">
        <v>50554.57</v>
      </c>
      <c r="O7" s="357">
        <v>0.3485860246885652</v>
      </c>
    </row>
    <row r="8" spans="1:15" x14ac:dyDescent="0.3">
      <c r="B8" s="356"/>
      <c r="C8" s="357"/>
      <c r="E8" s="356"/>
      <c r="F8" s="357"/>
      <c r="H8" s="356"/>
      <c r="I8" s="357"/>
      <c r="K8" s="356"/>
      <c r="L8" s="357"/>
      <c r="N8" s="356"/>
      <c r="O8" s="357"/>
    </row>
    <row r="9" spans="1:15" x14ac:dyDescent="0.3">
      <c r="A9" s="358" t="s">
        <v>10</v>
      </c>
      <c r="B9" s="356">
        <v>7083.09</v>
      </c>
      <c r="C9" s="357">
        <v>1.3113524486054853</v>
      </c>
      <c r="D9" s="358"/>
      <c r="E9" s="356">
        <v>5301.4269999999997</v>
      </c>
      <c r="F9" s="357">
        <v>0.47195843324126519</v>
      </c>
      <c r="G9" s="358"/>
      <c r="H9" s="356">
        <v>5100.3599999999997</v>
      </c>
      <c r="I9" s="357">
        <v>1.8820073893199925</v>
      </c>
      <c r="J9" s="358"/>
      <c r="K9" s="356">
        <v>6447.3869999999997</v>
      </c>
      <c r="L9" s="357">
        <v>2.2442105530244016</v>
      </c>
      <c r="M9" s="358"/>
      <c r="N9" s="356">
        <v>23932.263999999999</v>
      </c>
      <c r="O9" s="357">
        <v>1.494138218376823</v>
      </c>
    </row>
    <row r="10" spans="1:15" x14ac:dyDescent="0.3">
      <c r="A10" s="358" t="s">
        <v>11</v>
      </c>
      <c r="B10" s="356">
        <v>123.009</v>
      </c>
      <c r="C10" s="357">
        <v>-0.4612434151433441</v>
      </c>
      <c r="D10" s="358"/>
      <c r="E10" s="356">
        <v>155.815</v>
      </c>
      <c r="F10" s="357">
        <v>-4.9473844746072979</v>
      </c>
      <c r="G10" s="358"/>
      <c r="H10" s="356">
        <v>123.071</v>
      </c>
      <c r="I10" s="357">
        <v>-12.04502412006433</v>
      </c>
      <c r="J10" s="358"/>
      <c r="K10" s="356">
        <v>418.029</v>
      </c>
      <c r="L10" s="357">
        <v>-0.49842546111495778</v>
      </c>
      <c r="M10" s="358"/>
      <c r="N10" s="356">
        <v>819.92399999999998</v>
      </c>
      <c r="O10" s="357">
        <v>-3.2597409952427747</v>
      </c>
    </row>
    <row r="11" spans="1:15" x14ac:dyDescent="0.3">
      <c r="A11" s="358" t="s">
        <v>12</v>
      </c>
      <c r="B11" s="356">
        <v>2124.0819999999999</v>
      </c>
      <c r="C11" s="357">
        <v>0.30074896834460979</v>
      </c>
      <c r="D11" s="358"/>
      <c r="E11" s="356">
        <v>1741.3109999999999</v>
      </c>
      <c r="F11" s="357">
        <v>1.4536568938585657</v>
      </c>
      <c r="G11" s="358"/>
      <c r="H11" s="356">
        <v>1162.9639999999999</v>
      </c>
      <c r="I11" s="357">
        <v>3.0421865821275227</v>
      </c>
      <c r="J11" s="358"/>
      <c r="K11" s="356">
        <v>1357.652</v>
      </c>
      <c r="L11" s="357">
        <v>2.9768546084094094</v>
      </c>
      <c r="M11" s="358"/>
      <c r="N11" s="356">
        <v>6386.0079999999998</v>
      </c>
      <c r="O11" s="357">
        <v>1.6700875068538803</v>
      </c>
    </row>
    <row r="12" spans="1:15" x14ac:dyDescent="0.3">
      <c r="A12" s="358" t="s">
        <v>13</v>
      </c>
      <c r="B12" s="356">
        <v>4835.9979999999996</v>
      </c>
      <c r="C12" s="357">
        <v>1.8079979520500049</v>
      </c>
      <c r="D12" s="358"/>
      <c r="E12" s="356">
        <v>3404.3009999999999</v>
      </c>
      <c r="F12" s="357">
        <v>0.23740974572453705</v>
      </c>
      <c r="G12" s="358"/>
      <c r="H12" s="356">
        <v>3814.326</v>
      </c>
      <c r="I12" s="357">
        <v>2.0530876848450439</v>
      </c>
      <c r="J12" s="358"/>
      <c r="K12" s="356">
        <v>4671.7060000000001</v>
      </c>
      <c r="L12" s="357">
        <v>2.285005151792892</v>
      </c>
      <c r="M12" s="358"/>
      <c r="N12" s="356">
        <v>16726.331999999999</v>
      </c>
      <c r="O12" s="357">
        <v>1.6718752763841409</v>
      </c>
    </row>
    <row r="13" spans="1:15" x14ac:dyDescent="0.3">
      <c r="A13" s="358" t="s">
        <v>14</v>
      </c>
      <c r="B13" s="356">
        <v>317.00900000000001</v>
      </c>
      <c r="C13" s="357">
        <v>-9.2925304376439612</v>
      </c>
      <c r="D13" s="358"/>
      <c r="E13" s="356">
        <v>195.471</v>
      </c>
      <c r="F13" s="357">
        <v>-19.376446180433827</v>
      </c>
      <c r="G13" s="358"/>
      <c r="H13" s="356">
        <v>284.31200000000001</v>
      </c>
      <c r="I13" s="357">
        <v>-13.963995315578117</v>
      </c>
      <c r="J13" s="358"/>
      <c r="K13" s="356">
        <v>866.77700000000004</v>
      </c>
      <c r="L13" s="357">
        <v>-15.393220150379172</v>
      </c>
      <c r="M13" s="358"/>
      <c r="N13" s="356">
        <v>1663.569</v>
      </c>
      <c r="O13" s="357">
        <v>-14.551569725543937</v>
      </c>
    </row>
    <row r="14" spans="1:15" x14ac:dyDescent="0.3">
      <c r="A14" s="358"/>
      <c r="B14" s="356"/>
      <c r="C14" s="357"/>
      <c r="D14" s="358"/>
      <c r="E14" s="356"/>
      <c r="F14" s="357"/>
      <c r="G14" s="358"/>
      <c r="H14" s="356"/>
      <c r="I14" s="357"/>
      <c r="J14" s="358"/>
      <c r="K14" s="356"/>
      <c r="L14" s="357"/>
      <c r="M14" s="358"/>
      <c r="N14" s="356"/>
      <c r="O14" s="357"/>
    </row>
    <row r="15" spans="1:15" x14ac:dyDescent="0.3">
      <c r="A15" s="359" t="s">
        <v>15</v>
      </c>
      <c r="B15" s="356">
        <v>7400.0990000000002</v>
      </c>
      <c r="C15" s="357">
        <v>0.80652313008785348</v>
      </c>
      <c r="D15" s="359"/>
      <c r="E15" s="356">
        <v>5496.8980000000001</v>
      </c>
      <c r="F15" s="357">
        <v>-0.39998383757267558</v>
      </c>
      <c r="G15" s="359"/>
      <c r="H15" s="356">
        <v>5384.6729999999998</v>
      </c>
      <c r="I15" s="357">
        <v>0.90077918495701792</v>
      </c>
      <c r="J15" s="359"/>
      <c r="K15" s="356">
        <v>7314.1629999999996</v>
      </c>
      <c r="L15" s="357">
        <v>-0.22079442885931744</v>
      </c>
      <c r="M15" s="359"/>
      <c r="N15" s="356">
        <v>25595.832999999999</v>
      </c>
      <c r="O15" s="357">
        <v>0.27037450618104936</v>
      </c>
    </row>
    <row r="16" spans="1:15" x14ac:dyDescent="0.3">
      <c r="A16" s="359"/>
      <c r="B16" s="356"/>
      <c r="C16" s="357"/>
      <c r="D16" s="359"/>
      <c r="E16" s="356"/>
      <c r="F16" s="357"/>
      <c r="G16" s="359"/>
      <c r="H16" s="360"/>
      <c r="I16" s="357"/>
      <c r="J16" s="359"/>
      <c r="K16" s="356"/>
      <c r="L16" s="357"/>
      <c r="M16" s="359"/>
      <c r="N16" s="356"/>
      <c r="O16" s="357"/>
    </row>
    <row r="17" spans="1:15" s="362" customFormat="1" ht="14.5" x14ac:dyDescent="0.3">
      <c r="A17" s="361" t="s">
        <v>385</v>
      </c>
      <c r="B17" s="360">
        <v>54.36168</v>
      </c>
      <c r="C17" s="357">
        <v>0.29010543972143543</v>
      </c>
      <c r="D17" s="361"/>
      <c r="E17" s="360">
        <v>55.547417000000003</v>
      </c>
      <c r="F17" s="357">
        <v>-0.84960046689068425</v>
      </c>
      <c r="G17" s="361"/>
      <c r="H17" s="360">
        <v>53.494016999999999</v>
      </c>
      <c r="I17" s="357">
        <v>0.49625151205066559</v>
      </c>
      <c r="J17" s="361"/>
      <c r="K17" s="360">
        <v>43.075023000000002</v>
      </c>
      <c r="L17" s="357">
        <v>-0.34330930785127756</v>
      </c>
      <c r="M17" s="361"/>
      <c r="N17" s="360">
        <v>50.630107000000002</v>
      </c>
      <c r="O17" s="357">
        <v>-7.7940226051513933E-2</v>
      </c>
    </row>
    <row r="18" spans="1:15" s="362" customFormat="1" ht="14.5" x14ac:dyDescent="0.3">
      <c r="A18" s="361" t="s">
        <v>386</v>
      </c>
      <c r="B18" s="360">
        <v>52.032908999999997</v>
      </c>
      <c r="C18" s="357">
        <v>0.79234860898062665</v>
      </c>
      <c r="D18" s="361"/>
      <c r="E18" s="360">
        <v>53.572138000000002</v>
      </c>
      <c r="F18" s="357">
        <v>1.8406610368475611E-2</v>
      </c>
      <c r="G18" s="361"/>
      <c r="H18" s="360">
        <v>50.669511</v>
      </c>
      <c r="I18" s="357">
        <v>1.4735454792418321</v>
      </c>
      <c r="J18" s="361"/>
      <c r="K18" s="360">
        <v>37.970351999999998</v>
      </c>
      <c r="L18" s="357">
        <v>2.1186697769406857</v>
      </c>
      <c r="M18" s="361"/>
      <c r="N18" s="360">
        <v>47.339466999999999</v>
      </c>
      <c r="O18" s="357">
        <v>1.1415730473431631</v>
      </c>
    </row>
    <row r="19" spans="1:15" s="362" customFormat="1" ht="14.5" x14ac:dyDescent="0.3">
      <c r="A19" s="361" t="s">
        <v>387</v>
      </c>
      <c r="B19" s="360">
        <v>4.2956770000000004</v>
      </c>
      <c r="C19" s="357">
        <v>-10.058614953460831</v>
      </c>
      <c r="D19" s="361"/>
      <c r="E19" s="360">
        <v>3.5688710000000001</v>
      </c>
      <c r="F19" s="357">
        <v>-19.115313006043344</v>
      </c>
      <c r="G19" s="361"/>
      <c r="H19" s="360">
        <v>5.2959620000000003</v>
      </c>
      <c r="I19" s="357">
        <v>-14.797384119347582</v>
      </c>
      <c r="J19" s="361"/>
      <c r="K19" s="360">
        <v>11.863913999999999</v>
      </c>
      <c r="L19" s="357">
        <v>-15.230879276650652</v>
      </c>
      <c r="M19" s="361"/>
      <c r="N19" s="360">
        <v>6.515803</v>
      </c>
      <c r="O19" s="357">
        <v>-14.827919352829477</v>
      </c>
    </row>
    <row r="21" spans="1:15" ht="13.15" customHeight="1" x14ac:dyDescent="0.3">
      <c r="B21" s="374" t="s">
        <v>16</v>
      </c>
      <c r="C21" s="374"/>
      <c r="D21" s="374"/>
      <c r="E21" s="374"/>
      <c r="F21" s="374"/>
      <c r="G21" s="374"/>
      <c r="H21" s="374"/>
      <c r="I21" s="374"/>
      <c r="J21" s="374"/>
      <c r="K21" s="374"/>
      <c r="L21" s="374"/>
      <c r="M21" s="374"/>
      <c r="N21" s="374"/>
      <c r="O21" s="374"/>
    </row>
    <row r="23" spans="1:15" x14ac:dyDescent="0.3">
      <c r="A23" s="348" t="s">
        <v>9</v>
      </c>
      <c r="B23" s="356">
        <v>6946.44</v>
      </c>
      <c r="C23" s="357">
        <v>0.43967407900945865</v>
      </c>
      <c r="E23" s="356">
        <v>5040.6040000000003</v>
      </c>
      <c r="F23" s="357">
        <v>0.39357932522487599</v>
      </c>
      <c r="H23" s="356">
        <v>5190.4219999999996</v>
      </c>
      <c r="I23" s="357">
        <v>0.3808553880893642</v>
      </c>
      <c r="K23" s="356">
        <v>8713.2790000000005</v>
      </c>
      <c r="L23" s="357">
        <v>8.882843189847224E-2</v>
      </c>
      <c r="N23" s="356">
        <v>25890.745999999999</v>
      </c>
      <c r="O23" s="357">
        <v>0.30060258819234242</v>
      </c>
    </row>
    <row r="24" spans="1:15" x14ac:dyDescent="0.3">
      <c r="B24" s="356"/>
      <c r="C24" s="357"/>
      <c r="E24" s="356"/>
      <c r="F24" s="357"/>
      <c r="H24" s="356"/>
      <c r="I24" s="357"/>
      <c r="K24" s="356"/>
      <c r="L24" s="357"/>
      <c r="N24" s="356"/>
      <c r="O24" s="357"/>
    </row>
    <row r="25" spans="1:15" x14ac:dyDescent="0.3">
      <c r="A25" s="358" t="s">
        <v>10</v>
      </c>
      <c r="B25" s="356">
        <v>3137.87</v>
      </c>
      <c r="C25" s="357">
        <v>1.7151611140248848</v>
      </c>
      <c r="D25" s="358"/>
      <c r="E25" s="356">
        <v>2345.1529999999998</v>
      </c>
      <c r="F25" s="357">
        <v>-4.2641122937074787E-5</v>
      </c>
      <c r="G25" s="358"/>
      <c r="H25" s="356">
        <v>2259.6170000000002</v>
      </c>
      <c r="I25" s="357">
        <v>2.2273505418063184</v>
      </c>
      <c r="J25" s="358"/>
      <c r="K25" s="356">
        <v>2424.8780000000002</v>
      </c>
      <c r="L25" s="357">
        <v>3.2715958159484049</v>
      </c>
      <c r="M25" s="358"/>
      <c r="N25" s="356">
        <v>10167.518</v>
      </c>
      <c r="O25" s="357">
        <v>1.7916805784220013</v>
      </c>
    </row>
    <row r="26" spans="1:15" x14ac:dyDescent="0.3">
      <c r="A26" s="358" t="s">
        <v>11</v>
      </c>
      <c r="B26" s="356">
        <v>31.210999999999999</v>
      </c>
      <c r="C26" s="357">
        <v>-3.9572883650798576</v>
      </c>
      <c r="D26" s="358"/>
      <c r="E26" s="356">
        <v>40.872999999999998</v>
      </c>
      <c r="F26" s="357">
        <v>2.4308949201814372</v>
      </c>
      <c r="G26" s="358"/>
      <c r="H26" s="356">
        <v>30.152999999999999</v>
      </c>
      <c r="I26" s="357">
        <v>-10.861146421497619</v>
      </c>
      <c r="J26" s="358"/>
      <c r="K26" s="356">
        <v>103.104</v>
      </c>
      <c r="L26" s="357">
        <v>-8.0749993313183754</v>
      </c>
      <c r="M26" s="358"/>
      <c r="N26" s="356">
        <v>205.34</v>
      </c>
      <c r="O26" s="357">
        <v>-5.974687253878419</v>
      </c>
    </row>
    <row r="27" spans="1:15" x14ac:dyDescent="0.3">
      <c r="A27" s="358" t="s">
        <v>12</v>
      </c>
      <c r="B27" s="356">
        <v>520.54399999999998</v>
      </c>
      <c r="C27" s="357">
        <v>1.0464852189543616</v>
      </c>
      <c r="D27" s="358"/>
      <c r="E27" s="356">
        <v>436.98500000000001</v>
      </c>
      <c r="F27" s="357">
        <v>-0.81079179311644178</v>
      </c>
      <c r="G27" s="358"/>
      <c r="H27" s="356">
        <v>265.238</v>
      </c>
      <c r="I27" s="357">
        <v>3.3969531115996938</v>
      </c>
      <c r="J27" s="358"/>
      <c r="K27" s="356">
        <v>183.09800000000001</v>
      </c>
      <c r="L27" s="357">
        <v>11.014909265086612</v>
      </c>
      <c r="M27" s="358"/>
      <c r="N27" s="356">
        <v>1405.866</v>
      </c>
      <c r="O27" s="357">
        <v>2.0840640010456277</v>
      </c>
    </row>
    <row r="28" spans="1:15" x14ac:dyDescent="0.3">
      <c r="A28" s="358" t="s">
        <v>13</v>
      </c>
      <c r="B28" s="356">
        <v>2586.1149999999998</v>
      </c>
      <c r="C28" s="357">
        <v>1.9235339487622354</v>
      </c>
      <c r="D28" s="358"/>
      <c r="E28" s="356">
        <v>1867.2950000000001</v>
      </c>
      <c r="F28" s="357">
        <v>0.13948669325906091</v>
      </c>
      <c r="G28" s="358"/>
      <c r="H28" s="356">
        <v>1964.2260000000001</v>
      </c>
      <c r="I28" s="357">
        <v>2.3016791898889348</v>
      </c>
      <c r="J28" s="358"/>
      <c r="K28" s="356">
        <v>2138.6759999999999</v>
      </c>
      <c r="L28" s="357">
        <v>3.2693890006991944</v>
      </c>
      <c r="M28" s="358"/>
      <c r="N28" s="356">
        <v>8556.3119999999999</v>
      </c>
      <c r="O28" s="357">
        <v>1.9457755466070876</v>
      </c>
    </row>
    <row r="29" spans="1:15" x14ac:dyDescent="0.3">
      <c r="A29" s="358" t="s">
        <v>14</v>
      </c>
      <c r="B29" s="356">
        <v>162.69900000000001</v>
      </c>
      <c r="C29" s="357">
        <v>-11.668322556476696</v>
      </c>
      <c r="D29" s="358"/>
      <c r="E29" s="356">
        <v>111.145</v>
      </c>
      <c r="F29" s="357">
        <v>-18.138496891848096</v>
      </c>
      <c r="G29" s="358"/>
      <c r="H29" s="356">
        <v>152.797</v>
      </c>
      <c r="I29" s="357">
        <v>-14.943136589086009</v>
      </c>
      <c r="J29" s="358"/>
      <c r="K29" s="356">
        <v>378.59699999999998</v>
      </c>
      <c r="L29" s="357">
        <v>-17.561535379577052</v>
      </c>
      <c r="M29" s="358"/>
      <c r="N29" s="356">
        <v>805.23699999999997</v>
      </c>
      <c r="O29" s="357">
        <v>-16.02072061173153</v>
      </c>
    </row>
    <row r="30" spans="1:15" x14ac:dyDescent="0.3">
      <c r="A30" s="358"/>
      <c r="B30" s="356"/>
      <c r="C30" s="357"/>
      <c r="D30" s="358"/>
      <c r="E30" s="356"/>
      <c r="F30" s="357"/>
      <c r="G30" s="358"/>
      <c r="H30" s="356"/>
      <c r="I30" s="357"/>
      <c r="J30" s="358"/>
      <c r="K30" s="356"/>
      <c r="L30" s="357"/>
      <c r="M30" s="358"/>
      <c r="N30" s="356"/>
      <c r="O30" s="357"/>
    </row>
    <row r="31" spans="1:15" x14ac:dyDescent="0.3">
      <c r="A31" s="359" t="s">
        <v>15</v>
      </c>
      <c r="B31" s="356">
        <v>3300.569</v>
      </c>
      <c r="C31" s="357">
        <v>0.96110639190811042</v>
      </c>
      <c r="D31" s="359"/>
      <c r="E31" s="356">
        <v>2456.2979999999998</v>
      </c>
      <c r="F31" s="357">
        <v>-0.99269385705176849</v>
      </c>
      <c r="G31" s="359"/>
      <c r="H31" s="356">
        <v>2412.4140000000002</v>
      </c>
      <c r="I31" s="357">
        <v>0.93676844384473468</v>
      </c>
      <c r="J31" s="359"/>
      <c r="K31" s="356">
        <v>2803.4740000000002</v>
      </c>
      <c r="L31" s="357">
        <v>-0.13653654552208322</v>
      </c>
      <c r="M31" s="359"/>
      <c r="N31" s="356">
        <v>10972.754999999999</v>
      </c>
      <c r="O31" s="357">
        <v>0.23154341480133112</v>
      </c>
    </row>
    <row r="32" spans="1:15" x14ac:dyDescent="0.3">
      <c r="A32" s="359"/>
      <c r="B32" s="356"/>
      <c r="C32" s="357"/>
      <c r="D32" s="359"/>
      <c r="E32" s="356"/>
      <c r="F32" s="357"/>
      <c r="G32" s="359"/>
      <c r="H32" s="356"/>
      <c r="I32" s="357"/>
      <c r="J32" s="359"/>
      <c r="K32" s="356"/>
      <c r="L32" s="357"/>
      <c r="M32" s="359"/>
      <c r="N32" s="356"/>
      <c r="O32" s="357"/>
    </row>
    <row r="33" spans="1:15" s="362" customFormat="1" ht="14.5" x14ac:dyDescent="0.3">
      <c r="A33" s="361" t="s">
        <v>385</v>
      </c>
      <c r="B33" s="360">
        <v>47.514539999999997</v>
      </c>
      <c r="C33" s="357">
        <v>0.24539799999999445</v>
      </c>
      <c r="D33" s="361"/>
      <c r="E33" s="360">
        <v>48.730232000000001</v>
      </c>
      <c r="F33" s="357">
        <v>-0.68230700000000155</v>
      </c>
      <c r="G33" s="361"/>
      <c r="H33" s="360">
        <v>46.478186000000001</v>
      </c>
      <c r="I33" s="357">
        <v>0.25598000000000098</v>
      </c>
      <c r="J33" s="361"/>
      <c r="K33" s="360">
        <v>32.174729999999997</v>
      </c>
      <c r="L33" s="357">
        <v>-7.2610000000004504E-2</v>
      </c>
      <c r="M33" s="361"/>
      <c r="N33" s="360">
        <v>42.380991999999999</v>
      </c>
      <c r="O33" s="357">
        <v>-2.9200000000003001E-2</v>
      </c>
    </row>
    <row r="34" spans="1:15" s="362" customFormat="1" ht="14.5" x14ac:dyDescent="0.3">
      <c r="A34" s="361" t="s">
        <v>386</v>
      </c>
      <c r="B34" s="360">
        <v>45.172347000000002</v>
      </c>
      <c r="C34" s="357">
        <v>0.56645200000000528</v>
      </c>
      <c r="D34" s="361"/>
      <c r="E34" s="360">
        <v>46.525238000000002</v>
      </c>
      <c r="F34" s="357">
        <v>-0.18313299999999799</v>
      </c>
      <c r="G34" s="361"/>
      <c r="H34" s="360">
        <v>43.53436</v>
      </c>
      <c r="I34" s="357">
        <v>0.78634499999999719</v>
      </c>
      <c r="J34" s="361"/>
      <c r="K34" s="360">
        <v>27.829684</v>
      </c>
      <c r="L34" s="357">
        <v>0.85769399999999862</v>
      </c>
      <c r="M34" s="361"/>
      <c r="N34" s="360">
        <v>39.270857999999997</v>
      </c>
      <c r="O34" s="357">
        <v>0.57525299999999646</v>
      </c>
    </row>
    <row r="35" spans="1:15" s="362" customFormat="1" ht="14.5" x14ac:dyDescent="0.3">
      <c r="A35" s="361" t="s">
        <v>387</v>
      </c>
      <c r="B35" s="360">
        <v>4.9356</v>
      </c>
      <c r="C35" s="357">
        <v>-0.70900400000000019</v>
      </c>
      <c r="D35" s="361"/>
      <c r="E35" s="360">
        <v>4.531396</v>
      </c>
      <c r="F35" s="357">
        <v>-0.94741300000000006</v>
      </c>
      <c r="G35" s="361"/>
      <c r="H35" s="360">
        <v>6.3416689999999996</v>
      </c>
      <c r="I35" s="357">
        <v>-1.1898110000000006</v>
      </c>
      <c r="J35" s="361"/>
      <c r="K35" s="360">
        <v>13.511039</v>
      </c>
      <c r="L35" s="357">
        <v>-2.8529330000000002</v>
      </c>
      <c r="M35" s="361"/>
      <c r="N35" s="360">
        <v>7.3465439999999997</v>
      </c>
      <c r="O35" s="357">
        <v>-1.4237730000000006</v>
      </c>
    </row>
    <row r="36" spans="1:15" s="362" customFormat="1" x14ac:dyDescent="0.3">
      <c r="A36" s="363"/>
      <c r="B36" s="363"/>
      <c r="C36" s="363"/>
      <c r="D36" s="363"/>
      <c r="E36" s="363"/>
      <c r="F36" s="363"/>
      <c r="G36" s="363"/>
      <c r="H36" s="363"/>
      <c r="I36" s="363"/>
      <c r="J36" s="363"/>
      <c r="K36" s="363"/>
      <c r="L36" s="363"/>
      <c r="M36" s="363"/>
      <c r="N36" s="363"/>
      <c r="O36" s="363"/>
    </row>
    <row r="37" spans="1:15" s="362" customFormat="1" x14ac:dyDescent="0.3">
      <c r="A37" s="348"/>
      <c r="B37" s="348"/>
      <c r="C37" s="348"/>
      <c r="D37" s="348"/>
      <c r="E37" s="348"/>
      <c r="F37" s="348"/>
      <c r="G37" s="348"/>
      <c r="H37" s="348"/>
      <c r="I37" s="348"/>
      <c r="J37" s="348"/>
      <c r="K37" s="348"/>
      <c r="L37" s="348"/>
      <c r="M37" s="348"/>
      <c r="N37" s="348"/>
      <c r="O37" s="348"/>
    </row>
    <row r="38" spans="1:15" ht="14.5" x14ac:dyDescent="0.3">
      <c r="A38" s="364" t="s">
        <v>388</v>
      </c>
      <c r="B38" s="364"/>
      <c r="C38" s="364"/>
      <c r="D38" s="364"/>
      <c r="E38" s="364"/>
      <c r="F38" s="364"/>
      <c r="G38" s="364"/>
      <c r="H38" s="364"/>
      <c r="I38" s="364"/>
      <c r="J38" s="364"/>
      <c r="K38" s="364"/>
      <c r="L38" s="364"/>
      <c r="M38" s="364"/>
      <c r="N38" s="364"/>
      <c r="O38" s="364"/>
    </row>
    <row r="39" spans="1:15" ht="15.75" customHeight="1" x14ac:dyDescent="0.3">
      <c r="A39" s="364" t="s">
        <v>389</v>
      </c>
      <c r="B39" s="364"/>
      <c r="C39" s="364"/>
      <c r="D39" s="364"/>
      <c r="E39" s="364"/>
      <c r="F39" s="364"/>
      <c r="G39" s="364"/>
      <c r="H39" s="364"/>
      <c r="I39" s="364"/>
      <c r="J39" s="364"/>
      <c r="K39" s="364"/>
      <c r="L39" s="364"/>
      <c r="M39" s="364"/>
      <c r="N39" s="364"/>
      <c r="O39" s="364"/>
    </row>
    <row r="40" spans="1:15" ht="14.5" x14ac:dyDescent="0.3">
      <c r="A40" s="364" t="s">
        <v>390</v>
      </c>
      <c r="B40" s="364"/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4"/>
      <c r="N40" s="364"/>
      <c r="O40" s="364"/>
    </row>
    <row r="42" spans="1:15" x14ac:dyDescent="0.3">
      <c r="A42" s="347" t="s">
        <v>391</v>
      </c>
      <c r="B42" s="347"/>
      <c r="C42" s="347"/>
      <c r="D42" s="347"/>
      <c r="E42" s="347"/>
      <c r="F42" s="347"/>
      <c r="G42" s="347"/>
      <c r="H42" s="347"/>
      <c r="I42" s="347"/>
      <c r="J42" s="347"/>
      <c r="K42" s="347"/>
      <c r="L42" s="347"/>
      <c r="M42" s="347"/>
      <c r="O42" s="347"/>
    </row>
    <row r="43" spans="1:15" x14ac:dyDescent="0.3">
      <c r="A43" s="347"/>
      <c r="B43" s="347"/>
      <c r="C43" s="347"/>
      <c r="D43" s="347"/>
      <c r="E43" s="347"/>
      <c r="F43" s="347"/>
      <c r="G43" s="347"/>
      <c r="H43" s="347"/>
      <c r="I43" s="347"/>
      <c r="J43" s="347"/>
      <c r="K43" s="347"/>
      <c r="L43" s="347"/>
      <c r="M43" s="347"/>
      <c r="O43" s="347"/>
    </row>
    <row r="44" spans="1:15" ht="15.5" x14ac:dyDescent="0.35">
      <c r="A44" s="365" t="s">
        <v>17</v>
      </c>
      <c r="B44" s="347"/>
      <c r="C44" s="347"/>
      <c r="D44" s="347"/>
      <c r="E44" s="347"/>
      <c r="F44" s="347"/>
      <c r="G44" s="347"/>
      <c r="H44" s="347"/>
      <c r="I44" s="347"/>
      <c r="J44" s="347"/>
      <c r="K44" s="347"/>
      <c r="L44" s="347"/>
      <c r="M44" s="347"/>
      <c r="O44" s="347"/>
    </row>
    <row r="45" spans="1:15" ht="15.5" x14ac:dyDescent="0.35">
      <c r="A45" s="366" t="s">
        <v>18</v>
      </c>
      <c r="B45" s="347"/>
      <c r="C45" s="347"/>
      <c r="D45" s="347"/>
      <c r="E45" s="347"/>
      <c r="F45" s="347"/>
      <c r="G45" s="347"/>
      <c r="H45" s="347"/>
      <c r="I45" s="347"/>
      <c r="J45" s="347"/>
      <c r="K45" s="347"/>
      <c r="L45" s="347"/>
      <c r="M45" s="347"/>
      <c r="O45" s="347"/>
    </row>
    <row r="46" spans="1:15" ht="15.5" x14ac:dyDescent="0.35">
      <c r="A46" s="366" t="s">
        <v>19</v>
      </c>
      <c r="B46" s="347"/>
      <c r="C46" s="347"/>
      <c r="D46" s="347"/>
      <c r="E46" s="347"/>
      <c r="F46" s="347"/>
      <c r="G46" s="347"/>
      <c r="H46" s="347"/>
      <c r="I46" s="347"/>
      <c r="J46" s="347"/>
      <c r="K46" s="347"/>
      <c r="L46" s="347"/>
      <c r="M46" s="347"/>
      <c r="O46" s="347"/>
    </row>
    <row r="47" spans="1:15" ht="15.5" x14ac:dyDescent="0.35">
      <c r="A47" s="366" t="s">
        <v>20</v>
      </c>
      <c r="B47" s="347"/>
      <c r="C47" s="347"/>
      <c r="D47" s="347"/>
      <c r="E47" s="347"/>
      <c r="F47" s="347"/>
      <c r="G47" s="347"/>
      <c r="H47" s="347"/>
      <c r="I47" s="347"/>
      <c r="J47" s="347"/>
      <c r="K47" s="347"/>
      <c r="L47" s="347"/>
      <c r="M47" s="347"/>
      <c r="O47" s="347"/>
    </row>
    <row r="48" spans="1:15" ht="15.5" x14ac:dyDescent="0.35">
      <c r="A48" s="366"/>
      <c r="B48" s="347"/>
      <c r="C48" s="347"/>
      <c r="D48" s="347"/>
      <c r="E48" s="347"/>
      <c r="F48" s="347"/>
      <c r="G48" s="347"/>
      <c r="H48" s="347"/>
      <c r="I48" s="347"/>
      <c r="J48" s="347"/>
      <c r="K48" s="347"/>
      <c r="L48" s="347"/>
      <c r="M48" s="347"/>
      <c r="O48" s="347"/>
    </row>
    <row r="49" spans="1:1" ht="15.5" x14ac:dyDescent="0.35">
      <c r="A49" s="367" t="s">
        <v>21</v>
      </c>
    </row>
    <row r="50" spans="1:1" ht="17.5" x14ac:dyDescent="0.35">
      <c r="A50" s="368" t="s">
        <v>392</v>
      </c>
    </row>
    <row r="51" spans="1:1" ht="17.5" x14ac:dyDescent="0.35">
      <c r="A51" s="368" t="s">
        <v>393</v>
      </c>
    </row>
  </sheetData>
  <mergeCells count="6">
    <mergeCell ref="B21:O21"/>
    <mergeCell ref="B3:C3"/>
    <mergeCell ref="E3:F3"/>
    <mergeCell ref="H3:I3"/>
    <mergeCell ref="K3:L3"/>
    <mergeCell ref="N3:O3"/>
  </mergeCells>
  <pageMargins left="0.17" right="0.16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B4133-3E27-44B4-A732-2054D09DB9BD}">
  <dimension ref="A1:F19"/>
  <sheetViews>
    <sheetView topLeftCell="F1" zoomScale="70" zoomScaleNormal="70" workbookViewId="0">
      <selection activeCell="F2" sqref="F2"/>
    </sheetView>
  </sheetViews>
  <sheetFormatPr defaultColWidth="8.81640625" defaultRowHeight="14.5" x14ac:dyDescent="0.35"/>
  <cols>
    <col min="1" max="1" width="28.26953125" style="2" customWidth="1"/>
    <col min="2" max="2" width="11.1796875" style="2" customWidth="1"/>
    <col min="3" max="8" width="8.81640625" style="2"/>
    <col min="9" max="9" width="21.7265625" style="2" customWidth="1"/>
    <col min="10" max="16384" width="8.81640625" style="2"/>
  </cols>
  <sheetData>
    <row r="1" spans="1:6" x14ac:dyDescent="0.35">
      <c r="B1" s="3"/>
      <c r="F1" s="4" t="s">
        <v>330</v>
      </c>
    </row>
    <row r="4" spans="1:6" x14ac:dyDescent="0.35">
      <c r="B4" s="2" t="s">
        <v>108</v>
      </c>
      <c r="D4" s="2" t="s">
        <v>109</v>
      </c>
    </row>
    <row r="5" spans="1:6" x14ac:dyDescent="0.35">
      <c r="A5" s="2" t="s">
        <v>110</v>
      </c>
      <c r="B5" s="2" t="s">
        <v>111</v>
      </c>
      <c r="C5" s="5">
        <v>0.57357585779247622</v>
      </c>
      <c r="D5" s="5">
        <v>1.4882722972643592E-2</v>
      </c>
    </row>
    <row r="6" spans="1:6" x14ac:dyDescent="0.35">
      <c r="A6" s="2" t="s">
        <v>112</v>
      </c>
      <c r="B6" s="2" t="s">
        <v>113</v>
      </c>
      <c r="C6" s="5">
        <v>0.15019980708281658</v>
      </c>
      <c r="D6" s="5">
        <v>-8.5501182463161296E-3</v>
      </c>
    </row>
    <row r="7" spans="1:6" x14ac:dyDescent="0.35">
      <c r="A7" s="2" t="s">
        <v>114</v>
      </c>
      <c r="B7" s="2" t="s">
        <v>115</v>
      </c>
      <c r="C7" s="5">
        <v>0.13850902576822377</v>
      </c>
      <c r="D7" s="5">
        <v>2.3251079078100867E-2</v>
      </c>
    </row>
    <row r="8" spans="1:6" x14ac:dyDescent="0.35">
      <c r="A8" s="2" t="s">
        <v>116</v>
      </c>
      <c r="B8" s="2" t="s">
        <v>117</v>
      </c>
      <c r="C8" s="5">
        <v>6.2141380735841259E-2</v>
      </c>
      <c r="D8" s="5">
        <v>2.1380684906685987E-2</v>
      </c>
    </row>
    <row r="9" spans="1:6" x14ac:dyDescent="0.35">
      <c r="A9" s="2" t="s">
        <v>118</v>
      </c>
      <c r="B9" s="2" t="s">
        <v>119</v>
      </c>
      <c r="C9" s="5">
        <v>7.5573928620642133E-2</v>
      </c>
      <c r="D9" s="5">
        <v>6.1058659650208957E-2</v>
      </c>
    </row>
    <row r="19" spans="6:6" x14ac:dyDescent="0.35">
      <c r="F19" s="2" t="s">
        <v>107</v>
      </c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C6FD4-80E0-4DB9-AEC2-7272EC98C529}">
  <dimension ref="A1:N23"/>
  <sheetViews>
    <sheetView zoomScale="80" zoomScaleNormal="80" workbookViewId="0">
      <selection activeCell="A2" sqref="A2"/>
    </sheetView>
  </sheetViews>
  <sheetFormatPr defaultRowHeight="13" x14ac:dyDescent="0.3"/>
  <cols>
    <col min="1" max="1" width="37.26953125" style="239" customWidth="1"/>
    <col min="2" max="3" width="9.1796875" style="239"/>
    <col min="4" max="4" width="1.7265625" style="239" customWidth="1"/>
    <col min="5" max="6" width="9.1796875" style="239"/>
    <col min="7" max="7" width="1.7265625" style="239" customWidth="1"/>
    <col min="8" max="9" width="9.1796875" style="239"/>
    <col min="10" max="10" width="1.7265625" style="239" customWidth="1"/>
    <col min="11" max="11" width="9.7265625" style="239" bestFit="1" customWidth="1"/>
    <col min="12" max="256" width="9.1796875" style="239"/>
    <col min="257" max="257" width="37.26953125" style="239" customWidth="1"/>
    <col min="258" max="266" width="9.1796875" style="239"/>
    <col min="267" max="267" width="9.7265625" style="239" bestFit="1" customWidth="1"/>
    <col min="268" max="512" width="9.1796875" style="239"/>
    <col min="513" max="513" width="37.26953125" style="239" customWidth="1"/>
    <col min="514" max="522" width="9.1796875" style="239"/>
    <col min="523" max="523" width="9.7265625" style="239" bestFit="1" customWidth="1"/>
    <col min="524" max="768" width="9.1796875" style="239"/>
    <col min="769" max="769" width="37.26953125" style="239" customWidth="1"/>
    <col min="770" max="778" width="9.1796875" style="239"/>
    <col min="779" max="779" width="9.7265625" style="239" bestFit="1" customWidth="1"/>
    <col min="780" max="1024" width="9.1796875" style="239"/>
    <col min="1025" max="1025" width="37.26953125" style="239" customWidth="1"/>
    <col min="1026" max="1034" width="9.1796875" style="239"/>
    <col min="1035" max="1035" width="9.7265625" style="239" bestFit="1" customWidth="1"/>
    <col min="1036" max="1280" width="9.1796875" style="239"/>
    <col min="1281" max="1281" width="37.26953125" style="239" customWidth="1"/>
    <col min="1282" max="1290" width="9.1796875" style="239"/>
    <col min="1291" max="1291" width="9.7265625" style="239" bestFit="1" customWidth="1"/>
    <col min="1292" max="1536" width="9.1796875" style="239"/>
    <col min="1537" max="1537" width="37.26953125" style="239" customWidth="1"/>
    <col min="1538" max="1546" width="9.1796875" style="239"/>
    <col min="1547" max="1547" width="9.7265625" style="239" bestFit="1" customWidth="1"/>
    <col min="1548" max="1792" width="9.1796875" style="239"/>
    <col min="1793" max="1793" width="37.26953125" style="239" customWidth="1"/>
    <col min="1794" max="1802" width="9.1796875" style="239"/>
    <col min="1803" max="1803" width="9.7265625" style="239" bestFit="1" customWidth="1"/>
    <col min="1804" max="2048" width="9.1796875" style="239"/>
    <col min="2049" max="2049" width="37.26953125" style="239" customWidth="1"/>
    <col min="2050" max="2058" width="9.1796875" style="239"/>
    <col min="2059" max="2059" width="9.7265625" style="239" bestFit="1" customWidth="1"/>
    <col min="2060" max="2304" width="9.1796875" style="239"/>
    <col min="2305" max="2305" width="37.26953125" style="239" customWidth="1"/>
    <col min="2306" max="2314" width="9.1796875" style="239"/>
    <col min="2315" max="2315" width="9.7265625" style="239" bestFit="1" customWidth="1"/>
    <col min="2316" max="2560" width="9.1796875" style="239"/>
    <col min="2561" max="2561" width="37.26953125" style="239" customWidth="1"/>
    <col min="2562" max="2570" width="9.1796875" style="239"/>
    <col min="2571" max="2571" width="9.7265625" style="239" bestFit="1" customWidth="1"/>
    <col min="2572" max="2816" width="9.1796875" style="239"/>
    <col min="2817" max="2817" width="37.26953125" style="239" customWidth="1"/>
    <col min="2818" max="2826" width="9.1796875" style="239"/>
    <col min="2827" max="2827" width="9.7265625" style="239" bestFit="1" customWidth="1"/>
    <col min="2828" max="3072" width="9.1796875" style="239"/>
    <col min="3073" max="3073" width="37.26953125" style="239" customWidth="1"/>
    <col min="3074" max="3082" width="9.1796875" style="239"/>
    <col min="3083" max="3083" width="9.7265625" style="239" bestFit="1" customWidth="1"/>
    <col min="3084" max="3328" width="9.1796875" style="239"/>
    <col min="3329" max="3329" width="37.26953125" style="239" customWidth="1"/>
    <col min="3330" max="3338" width="9.1796875" style="239"/>
    <col min="3339" max="3339" width="9.7265625" style="239" bestFit="1" customWidth="1"/>
    <col min="3340" max="3584" width="9.1796875" style="239"/>
    <col min="3585" max="3585" width="37.26953125" style="239" customWidth="1"/>
    <col min="3586" max="3594" width="9.1796875" style="239"/>
    <col min="3595" max="3595" width="9.7265625" style="239" bestFit="1" customWidth="1"/>
    <col min="3596" max="3840" width="9.1796875" style="239"/>
    <col min="3841" max="3841" width="37.26953125" style="239" customWidth="1"/>
    <col min="3842" max="3850" width="9.1796875" style="239"/>
    <col min="3851" max="3851" width="9.7265625" style="239" bestFit="1" customWidth="1"/>
    <col min="3852" max="4096" width="9.1796875" style="239"/>
    <col min="4097" max="4097" width="37.26953125" style="239" customWidth="1"/>
    <col min="4098" max="4106" width="9.1796875" style="239"/>
    <col min="4107" max="4107" width="9.7265625" style="239" bestFit="1" customWidth="1"/>
    <col min="4108" max="4352" width="9.1796875" style="239"/>
    <col min="4353" max="4353" width="37.26953125" style="239" customWidth="1"/>
    <col min="4354" max="4362" width="9.1796875" style="239"/>
    <col min="4363" max="4363" width="9.7265625" style="239" bestFit="1" customWidth="1"/>
    <col min="4364" max="4608" width="9.1796875" style="239"/>
    <col min="4609" max="4609" width="37.26953125" style="239" customWidth="1"/>
    <col min="4610" max="4618" width="9.1796875" style="239"/>
    <col min="4619" max="4619" width="9.7265625" style="239" bestFit="1" customWidth="1"/>
    <col min="4620" max="4864" width="9.1796875" style="239"/>
    <col min="4865" max="4865" width="37.26953125" style="239" customWidth="1"/>
    <col min="4866" max="4874" width="9.1796875" style="239"/>
    <col min="4875" max="4875" width="9.7265625" style="239" bestFit="1" customWidth="1"/>
    <col min="4876" max="5120" width="9.1796875" style="239"/>
    <col min="5121" max="5121" width="37.26953125" style="239" customWidth="1"/>
    <col min="5122" max="5130" width="9.1796875" style="239"/>
    <col min="5131" max="5131" width="9.7265625" style="239" bestFit="1" customWidth="1"/>
    <col min="5132" max="5376" width="9.1796875" style="239"/>
    <col min="5377" max="5377" width="37.26953125" style="239" customWidth="1"/>
    <col min="5378" max="5386" width="9.1796875" style="239"/>
    <col min="5387" max="5387" width="9.7265625" style="239" bestFit="1" customWidth="1"/>
    <col min="5388" max="5632" width="9.1796875" style="239"/>
    <col min="5633" max="5633" width="37.26953125" style="239" customWidth="1"/>
    <col min="5634" max="5642" width="9.1796875" style="239"/>
    <col min="5643" max="5643" width="9.7265625" style="239" bestFit="1" customWidth="1"/>
    <col min="5644" max="5888" width="9.1796875" style="239"/>
    <col min="5889" max="5889" width="37.26953125" style="239" customWidth="1"/>
    <col min="5890" max="5898" width="9.1796875" style="239"/>
    <col min="5899" max="5899" width="9.7265625" style="239" bestFit="1" customWidth="1"/>
    <col min="5900" max="6144" width="9.1796875" style="239"/>
    <col min="6145" max="6145" width="37.26953125" style="239" customWidth="1"/>
    <col min="6146" max="6154" width="9.1796875" style="239"/>
    <col min="6155" max="6155" width="9.7265625" style="239" bestFit="1" customWidth="1"/>
    <col min="6156" max="6400" width="9.1796875" style="239"/>
    <col min="6401" max="6401" width="37.26953125" style="239" customWidth="1"/>
    <col min="6402" max="6410" width="9.1796875" style="239"/>
    <col min="6411" max="6411" width="9.7265625" style="239" bestFit="1" customWidth="1"/>
    <col min="6412" max="6656" width="9.1796875" style="239"/>
    <col min="6657" max="6657" width="37.26953125" style="239" customWidth="1"/>
    <col min="6658" max="6666" width="9.1796875" style="239"/>
    <col min="6667" max="6667" width="9.7265625" style="239" bestFit="1" customWidth="1"/>
    <col min="6668" max="6912" width="9.1796875" style="239"/>
    <col min="6913" max="6913" width="37.26953125" style="239" customWidth="1"/>
    <col min="6914" max="6922" width="9.1796875" style="239"/>
    <col min="6923" max="6923" width="9.7265625" style="239" bestFit="1" customWidth="1"/>
    <col min="6924" max="7168" width="9.1796875" style="239"/>
    <col min="7169" max="7169" width="37.26953125" style="239" customWidth="1"/>
    <col min="7170" max="7178" width="9.1796875" style="239"/>
    <col min="7179" max="7179" width="9.7265625" style="239" bestFit="1" customWidth="1"/>
    <col min="7180" max="7424" width="9.1796875" style="239"/>
    <col min="7425" max="7425" width="37.26953125" style="239" customWidth="1"/>
    <col min="7426" max="7434" width="9.1796875" style="239"/>
    <col min="7435" max="7435" width="9.7265625" style="239" bestFit="1" customWidth="1"/>
    <col min="7436" max="7680" width="9.1796875" style="239"/>
    <col min="7681" max="7681" width="37.26953125" style="239" customWidth="1"/>
    <col min="7682" max="7690" width="9.1796875" style="239"/>
    <col min="7691" max="7691" width="9.7265625" style="239" bestFit="1" customWidth="1"/>
    <col min="7692" max="7936" width="9.1796875" style="239"/>
    <col min="7937" max="7937" width="37.26953125" style="239" customWidth="1"/>
    <col min="7938" max="7946" width="9.1796875" style="239"/>
    <col min="7947" max="7947" width="9.7265625" style="239" bestFit="1" customWidth="1"/>
    <col min="7948" max="8192" width="9.1796875" style="239"/>
    <col min="8193" max="8193" width="37.26953125" style="239" customWidth="1"/>
    <col min="8194" max="8202" width="9.1796875" style="239"/>
    <col min="8203" max="8203" width="9.7265625" style="239" bestFit="1" customWidth="1"/>
    <col min="8204" max="8448" width="9.1796875" style="239"/>
    <col min="8449" max="8449" width="37.26953125" style="239" customWidth="1"/>
    <col min="8450" max="8458" width="9.1796875" style="239"/>
    <col min="8459" max="8459" width="9.7265625" style="239" bestFit="1" customWidth="1"/>
    <col min="8460" max="8704" width="9.1796875" style="239"/>
    <col min="8705" max="8705" width="37.26953125" style="239" customWidth="1"/>
    <col min="8706" max="8714" width="9.1796875" style="239"/>
    <col min="8715" max="8715" width="9.7265625" style="239" bestFit="1" customWidth="1"/>
    <col min="8716" max="8960" width="9.1796875" style="239"/>
    <col min="8961" max="8961" width="37.26953125" style="239" customWidth="1"/>
    <col min="8962" max="8970" width="9.1796875" style="239"/>
    <col min="8971" max="8971" width="9.7265625" style="239" bestFit="1" customWidth="1"/>
    <col min="8972" max="9216" width="9.1796875" style="239"/>
    <col min="9217" max="9217" width="37.26953125" style="239" customWidth="1"/>
    <col min="9218" max="9226" width="9.1796875" style="239"/>
    <col min="9227" max="9227" width="9.7265625" style="239" bestFit="1" customWidth="1"/>
    <col min="9228" max="9472" width="9.1796875" style="239"/>
    <col min="9473" max="9473" width="37.26953125" style="239" customWidth="1"/>
    <col min="9474" max="9482" width="9.1796875" style="239"/>
    <col min="9483" max="9483" width="9.7265625" style="239" bestFit="1" customWidth="1"/>
    <col min="9484" max="9728" width="9.1796875" style="239"/>
    <col min="9729" max="9729" width="37.26953125" style="239" customWidth="1"/>
    <col min="9730" max="9738" width="9.1796875" style="239"/>
    <col min="9739" max="9739" width="9.7265625" style="239" bestFit="1" customWidth="1"/>
    <col min="9740" max="9984" width="9.1796875" style="239"/>
    <col min="9985" max="9985" width="37.26953125" style="239" customWidth="1"/>
    <col min="9986" max="9994" width="9.1796875" style="239"/>
    <col min="9995" max="9995" width="9.7265625" style="239" bestFit="1" customWidth="1"/>
    <col min="9996" max="10240" width="9.1796875" style="239"/>
    <col min="10241" max="10241" width="37.26953125" style="239" customWidth="1"/>
    <col min="10242" max="10250" width="9.1796875" style="239"/>
    <col min="10251" max="10251" width="9.7265625" style="239" bestFit="1" customWidth="1"/>
    <col min="10252" max="10496" width="9.1796875" style="239"/>
    <col min="10497" max="10497" width="37.26953125" style="239" customWidth="1"/>
    <col min="10498" max="10506" width="9.1796875" style="239"/>
    <col min="10507" max="10507" width="9.7265625" style="239" bestFit="1" customWidth="1"/>
    <col min="10508" max="10752" width="9.1796875" style="239"/>
    <col min="10753" max="10753" width="37.26953125" style="239" customWidth="1"/>
    <col min="10754" max="10762" width="9.1796875" style="239"/>
    <col min="10763" max="10763" width="9.7265625" style="239" bestFit="1" customWidth="1"/>
    <col min="10764" max="11008" width="9.1796875" style="239"/>
    <col min="11009" max="11009" width="37.26953125" style="239" customWidth="1"/>
    <col min="11010" max="11018" width="9.1796875" style="239"/>
    <col min="11019" max="11019" width="9.7265625" style="239" bestFit="1" customWidth="1"/>
    <col min="11020" max="11264" width="9.1796875" style="239"/>
    <col min="11265" max="11265" width="37.26953125" style="239" customWidth="1"/>
    <col min="11266" max="11274" width="9.1796875" style="239"/>
    <col min="11275" max="11275" width="9.7265625" style="239" bestFit="1" customWidth="1"/>
    <col min="11276" max="11520" width="9.1796875" style="239"/>
    <col min="11521" max="11521" width="37.26953125" style="239" customWidth="1"/>
    <col min="11522" max="11530" width="9.1796875" style="239"/>
    <col min="11531" max="11531" width="9.7265625" style="239" bestFit="1" customWidth="1"/>
    <col min="11532" max="11776" width="9.1796875" style="239"/>
    <col min="11777" max="11777" width="37.26953125" style="239" customWidth="1"/>
    <col min="11778" max="11786" width="9.1796875" style="239"/>
    <col min="11787" max="11787" width="9.7265625" style="239" bestFit="1" customWidth="1"/>
    <col min="11788" max="12032" width="9.1796875" style="239"/>
    <col min="12033" max="12033" width="37.26953125" style="239" customWidth="1"/>
    <col min="12034" max="12042" width="9.1796875" style="239"/>
    <col min="12043" max="12043" width="9.7265625" style="239" bestFit="1" customWidth="1"/>
    <col min="12044" max="12288" width="9.1796875" style="239"/>
    <col min="12289" max="12289" width="37.26953125" style="239" customWidth="1"/>
    <col min="12290" max="12298" width="9.1796875" style="239"/>
    <col min="12299" max="12299" width="9.7265625" style="239" bestFit="1" customWidth="1"/>
    <col min="12300" max="12544" width="9.1796875" style="239"/>
    <col min="12545" max="12545" width="37.26953125" style="239" customWidth="1"/>
    <col min="12546" max="12554" width="9.1796875" style="239"/>
    <col min="12555" max="12555" width="9.7265625" style="239" bestFit="1" customWidth="1"/>
    <col min="12556" max="12800" width="9.1796875" style="239"/>
    <col min="12801" max="12801" width="37.26953125" style="239" customWidth="1"/>
    <col min="12802" max="12810" width="9.1796875" style="239"/>
    <col min="12811" max="12811" width="9.7265625" style="239" bestFit="1" customWidth="1"/>
    <col min="12812" max="13056" width="9.1796875" style="239"/>
    <col min="13057" max="13057" width="37.26953125" style="239" customWidth="1"/>
    <col min="13058" max="13066" width="9.1796875" style="239"/>
    <col min="13067" max="13067" width="9.7265625" style="239" bestFit="1" customWidth="1"/>
    <col min="13068" max="13312" width="9.1796875" style="239"/>
    <col min="13313" max="13313" width="37.26953125" style="239" customWidth="1"/>
    <col min="13314" max="13322" width="9.1796875" style="239"/>
    <col min="13323" max="13323" width="9.7265625" style="239" bestFit="1" customWidth="1"/>
    <col min="13324" max="13568" width="9.1796875" style="239"/>
    <col min="13569" max="13569" width="37.26953125" style="239" customWidth="1"/>
    <col min="13570" max="13578" width="9.1796875" style="239"/>
    <col min="13579" max="13579" width="9.7265625" style="239" bestFit="1" customWidth="1"/>
    <col min="13580" max="13824" width="9.1796875" style="239"/>
    <col min="13825" max="13825" width="37.26953125" style="239" customWidth="1"/>
    <col min="13826" max="13834" width="9.1796875" style="239"/>
    <col min="13835" max="13835" width="9.7265625" style="239" bestFit="1" customWidth="1"/>
    <col min="13836" max="14080" width="9.1796875" style="239"/>
    <col min="14081" max="14081" width="37.26953125" style="239" customWidth="1"/>
    <col min="14082" max="14090" width="9.1796875" style="239"/>
    <col min="14091" max="14091" width="9.7265625" style="239" bestFit="1" customWidth="1"/>
    <col min="14092" max="14336" width="9.1796875" style="239"/>
    <col min="14337" max="14337" width="37.26953125" style="239" customWidth="1"/>
    <col min="14338" max="14346" width="9.1796875" style="239"/>
    <col min="14347" max="14347" width="9.7265625" style="239" bestFit="1" customWidth="1"/>
    <col min="14348" max="14592" width="9.1796875" style="239"/>
    <col min="14593" max="14593" width="37.26953125" style="239" customWidth="1"/>
    <col min="14594" max="14602" width="9.1796875" style="239"/>
    <col min="14603" max="14603" width="9.7265625" style="239" bestFit="1" customWidth="1"/>
    <col min="14604" max="14848" width="9.1796875" style="239"/>
    <col min="14849" max="14849" width="37.26953125" style="239" customWidth="1"/>
    <col min="14850" max="14858" width="9.1796875" style="239"/>
    <col min="14859" max="14859" width="9.7265625" style="239" bestFit="1" customWidth="1"/>
    <col min="14860" max="15104" width="9.1796875" style="239"/>
    <col min="15105" max="15105" width="37.26953125" style="239" customWidth="1"/>
    <col min="15106" max="15114" width="9.1796875" style="239"/>
    <col min="15115" max="15115" width="9.7265625" style="239" bestFit="1" customWidth="1"/>
    <col min="15116" max="15360" width="9.1796875" style="239"/>
    <col min="15361" max="15361" width="37.26953125" style="239" customWidth="1"/>
    <col min="15362" max="15370" width="9.1796875" style="239"/>
    <col min="15371" max="15371" width="9.7265625" style="239" bestFit="1" customWidth="1"/>
    <col min="15372" max="15616" width="9.1796875" style="239"/>
    <col min="15617" max="15617" width="37.26953125" style="239" customWidth="1"/>
    <col min="15618" max="15626" width="9.1796875" style="239"/>
    <col min="15627" max="15627" width="9.7265625" style="239" bestFit="1" customWidth="1"/>
    <col min="15628" max="15872" width="9.1796875" style="239"/>
    <col min="15873" max="15873" width="37.26953125" style="239" customWidth="1"/>
    <col min="15874" max="15882" width="9.1796875" style="239"/>
    <col min="15883" max="15883" width="9.7265625" style="239" bestFit="1" customWidth="1"/>
    <col min="15884" max="16128" width="9.1796875" style="239"/>
    <col min="16129" max="16129" width="37.26953125" style="239" customWidth="1"/>
    <col min="16130" max="16138" width="9.1796875" style="239"/>
    <col min="16139" max="16139" width="9.7265625" style="239" bestFit="1" customWidth="1"/>
    <col min="16140" max="16384" width="9.1796875" style="239"/>
  </cols>
  <sheetData>
    <row r="1" spans="1:14" x14ac:dyDescent="0.3">
      <c r="A1" s="236" t="s">
        <v>120</v>
      </c>
      <c r="B1" s="237"/>
      <c r="C1" s="237"/>
      <c r="D1" s="237"/>
      <c r="E1" s="237"/>
      <c r="F1" s="237"/>
      <c r="G1" s="238"/>
      <c r="H1" s="238"/>
      <c r="I1" s="238"/>
      <c r="J1" s="238"/>
      <c r="K1" s="238"/>
      <c r="L1" s="238"/>
      <c r="M1" s="238"/>
      <c r="N1" s="238"/>
    </row>
    <row r="2" spans="1:14" x14ac:dyDescent="0.3">
      <c r="A2" s="237"/>
      <c r="B2" s="240"/>
      <c r="C2" s="240"/>
      <c r="D2" s="237"/>
      <c r="E2" s="240"/>
      <c r="F2" s="240"/>
      <c r="G2" s="238"/>
      <c r="H2" s="238"/>
      <c r="I2" s="238"/>
      <c r="J2" s="238"/>
      <c r="K2" s="238"/>
      <c r="M2" s="371" t="s">
        <v>121</v>
      </c>
      <c r="N2" s="238"/>
    </row>
    <row r="3" spans="1:14" ht="42" customHeight="1" x14ac:dyDescent="0.3">
      <c r="A3" s="395"/>
      <c r="B3" s="397" t="s">
        <v>122</v>
      </c>
      <c r="C3" s="397"/>
      <c r="D3" s="241"/>
      <c r="E3" s="398" t="s">
        <v>123</v>
      </c>
      <c r="F3" s="398"/>
      <c r="G3" s="241"/>
      <c r="H3" s="398" t="s">
        <v>124</v>
      </c>
      <c r="I3" s="398"/>
      <c r="J3" s="241"/>
      <c r="K3" s="398" t="s">
        <v>285</v>
      </c>
      <c r="L3" s="398"/>
      <c r="M3" s="398"/>
      <c r="N3" s="238"/>
    </row>
    <row r="4" spans="1:14" x14ac:dyDescent="0.3">
      <c r="A4" s="396"/>
      <c r="B4" s="242">
        <v>2023</v>
      </c>
      <c r="C4" s="242">
        <v>2024</v>
      </c>
      <c r="D4" s="243"/>
      <c r="E4" s="242">
        <f>B4</f>
        <v>2023</v>
      </c>
      <c r="F4" s="242">
        <f>C4</f>
        <v>2024</v>
      </c>
      <c r="G4" s="238"/>
      <c r="H4" s="242">
        <f>B4</f>
        <v>2023</v>
      </c>
      <c r="I4" s="242">
        <f>C4</f>
        <v>2024</v>
      </c>
      <c r="J4" s="238"/>
      <c r="K4" s="242" t="s">
        <v>125</v>
      </c>
      <c r="L4" s="242" t="s">
        <v>126</v>
      </c>
      <c r="M4" s="242" t="s">
        <v>127</v>
      </c>
      <c r="N4" s="238"/>
    </row>
    <row r="5" spans="1:14" x14ac:dyDescent="0.3">
      <c r="A5" s="236"/>
      <c r="B5" s="399"/>
      <c r="C5" s="399"/>
      <c r="D5" s="399"/>
      <c r="E5" s="399"/>
      <c r="F5" s="238"/>
      <c r="G5" s="238"/>
      <c r="H5" s="238"/>
      <c r="I5" s="238"/>
      <c r="J5" s="238"/>
      <c r="K5" s="238"/>
      <c r="L5" s="238"/>
      <c r="M5" s="238"/>
      <c r="N5" s="238"/>
    </row>
    <row r="6" spans="1:14" x14ac:dyDescent="0.3">
      <c r="A6" s="244" t="s">
        <v>128</v>
      </c>
      <c r="B6" s="245">
        <v>2134.5930980510002</v>
      </c>
      <c r="C6" s="245">
        <v>2239.3888116067164</v>
      </c>
      <c r="D6" s="245"/>
      <c r="E6" s="245">
        <v>1926.5280668330322</v>
      </c>
      <c r="F6" s="245">
        <v>2138.8622842471018</v>
      </c>
      <c r="G6" s="238"/>
      <c r="H6" s="246">
        <v>6.2659061258450137</v>
      </c>
      <c r="I6" s="246">
        <v>7.1408041168960432</v>
      </c>
      <c r="J6" s="247"/>
      <c r="K6" s="246">
        <v>4.7000000000000455</v>
      </c>
      <c r="L6" s="246">
        <v>0.19999999999997797</v>
      </c>
      <c r="M6" s="246">
        <v>4.9094000000000193</v>
      </c>
      <c r="N6" s="238"/>
    </row>
    <row r="7" spans="1:14" x14ac:dyDescent="0.3">
      <c r="A7" s="244" t="s">
        <v>129</v>
      </c>
      <c r="B7" s="245">
        <v>9727.4462751777646</v>
      </c>
      <c r="C7" s="245">
        <v>9060.2339785991826</v>
      </c>
      <c r="D7" s="245"/>
      <c r="E7" s="245">
        <v>10261.730359403409</v>
      </c>
      <c r="F7" s="245">
        <v>9687.4920148915862</v>
      </c>
      <c r="G7" s="238"/>
      <c r="H7" s="246">
        <v>28.554043981551541</v>
      </c>
      <c r="I7" s="246">
        <v>28.890631121803011</v>
      </c>
      <c r="J7" s="247"/>
      <c r="K7" s="246">
        <v>-6.4749270020370915</v>
      </c>
      <c r="L7" s="246">
        <v>-0.41073740379459212</v>
      </c>
      <c r="M7" s="246">
        <v>-6.8590694587659318</v>
      </c>
      <c r="N7" s="238"/>
    </row>
    <row r="8" spans="1:14" x14ac:dyDescent="0.3">
      <c r="A8" s="244" t="s">
        <v>130</v>
      </c>
      <c r="B8" s="245">
        <v>2415.027059105475</v>
      </c>
      <c r="C8" s="245">
        <v>2093.1764029384885</v>
      </c>
      <c r="D8" s="245"/>
      <c r="E8" s="245">
        <v>2878.45895006612</v>
      </c>
      <c r="F8" s="245">
        <v>2419.8571132236857</v>
      </c>
      <c r="G8" s="238"/>
      <c r="H8" s="246">
        <v>7.0890948057253196</v>
      </c>
      <c r="I8" s="246">
        <v>6.6745723645768624</v>
      </c>
      <c r="J8" s="247"/>
      <c r="K8" s="246">
        <v>-13.499999999999972</v>
      </c>
      <c r="L8" s="246">
        <v>0.19999999999997797</v>
      </c>
      <c r="M8" s="246">
        <v>-13.326999999999989</v>
      </c>
      <c r="N8" s="238"/>
    </row>
    <row r="9" spans="1:14" x14ac:dyDescent="0.3">
      <c r="A9" s="244" t="s">
        <v>131</v>
      </c>
      <c r="B9" s="245">
        <v>1152.3481236065468</v>
      </c>
      <c r="C9" s="245">
        <v>1153.4866435526703</v>
      </c>
      <c r="D9" s="245"/>
      <c r="E9" s="245">
        <v>1068.9685747741623</v>
      </c>
      <c r="F9" s="245">
        <v>1148.8910792357271</v>
      </c>
      <c r="G9" s="238"/>
      <c r="H9" s="246">
        <v>3.3826143134281583</v>
      </c>
      <c r="I9" s="246">
        <v>3.6781563480062909</v>
      </c>
      <c r="J9" s="247"/>
      <c r="K9" s="246">
        <v>0.4000000000000199</v>
      </c>
      <c r="L9" s="246">
        <v>-0.30000000000000027</v>
      </c>
      <c r="M9" s="246">
        <v>9.8800000000021093E-2</v>
      </c>
      <c r="N9" s="238"/>
    </row>
    <row r="10" spans="1:14" x14ac:dyDescent="0.3">
      <c r="A10" s="244" t="s">
        <v>132</v>
      </c>
      <c r="B10" s="245">
        <v>5541.5972999999976</v>
      </c>
      <c r="C10" s="245">
        <v>4463.8728535200435</v>
      </c>
      <c r="D10" s="245"/>
      <c r="E10" s="245">
        <v>6069.9816000000064</v>
      </c>
      <c r="F10" s="245">
        <v>5262.2638505337391</v>
      </c>
      <c r="G10" s="238"/>
      <c r="H10" s="246">
        <v>16.266860649338874</v>
      </c>
      <c r="I10" s="246">
        <v>14.234080961959563</v>
      </c>
      <c r="J10" s="247"/>
      <c r="K10" s="246">
        <v>-15.172006187654702</v>
      </c>
      <c r="L10" s="246">
        <v>-5.0406666948942469</v>
      </c>
      <c r="M10" s="246">
        <v>-19.447902619700542</v>
      </c>
      <c r="N10" s="238"/>
    </row>
    <row r="11" spans="1:14" x14ac:dyDescent="0.3">
      <c r="A11" s="248" t="s">
        <v>133</v>
      </c>
      <c r="B11" s="245">
        <v>2738.2003296386019</v>
      </c>
      <c r="C11" s="245">
        <v>2012.1596667341025</v>
      </c>
      <c r="D11" s="245"/>
      <c r="E11" s="245">
        <v>2982.7890301074094</v>
      </c>
      <c r="F11" s="245">
        <v>2642.3633181012506</v>
      </c>
      <c r="G11" s="238"/>
      <c r="H11" s="246">
        <v>8.0377408860447019</v>
      </c>
      <c r="I11" s="246">
        <v>6.4162319457861301</v>
      </c>
      <c r="J11" s="247"/>
      <c r="K11" s="246">
        <v>-23.849999999999994</v>
      </c>
      <c r="L11" s="246">
        <v>-3.5000000000000142</v>
      </c>
      <c r="M11" s="246">
        <v>-26.515250000000002</v>
      </c>
      <c r="N11" s="238"/>
    </row>
    <row r="12" spans="1:14" x14ac:dyDescent="0.3">
      <c r="A12" s="244" t="s">
        <v>134</v>
      </c>
      <c r="B12" s="245">
        <v>2968.3407021524195</v>
      </c>
      <c r="C12" s="245">
        <v>2731.9865737435339</v>
      </c>
      <c r="D12" s="245"/>
      <c r="E12" s="245">
        <v>3095.245779095329</v>
      </c>
      <c r="F12" s="245">
        <v>2953.4989986416576</v>
      </c>
      <c r="G12" s="238"/>
      <c r="H12" s="246">
        <v>8.7132972584771071</v>
      </c>
      <c r="I12" s="246">
        <v>8.7115649019857031</v>
      </c>
      <c r="J12" s="247"/>
      <c r="K12" s="246">
        <v>-7.5</v>
      </c>
      <c r="L12" s="246">
        <v>-0.49999999999998934</v>
      </c>
      <c r="M12" s="246">
        <v>-7.9624999999999719</v>
      </c>
      <c r="N12" s="238"/>
    </row>
    <row r="13" spans="1:14" x14ac:dyDescent="0.3">
      <c r="A13" s="244" t="s">
        <v>135</v>
      </c>
      <c r="B13" s="245">
        <v>10127.437706229994</v>
      </c>
      <c r="C13" s="245">
        <v>9618.3118350940676</v>
      </c>
      <c r="D13" s="245"/>
      <c r="E13" s="245">
        <v>10066.519590125941</v>
      </c>
      <c r="F13" s="245">
        <v>10152.435308851829</v>
      </c>
      <c r="G13" s="238"/>
      <c r="H13" s="246">
        <v>29.728182865633979</v>
      </c>
      <c r="I13" s="246">
        <v>30.670190184772494</v>
      </c>
      <c r="J13" s="247"/>
      <c r="K13" s="246">
        <v>-5.2610379432022967</v>
      </c>
      <c r="L13" s="246">
        <v>0.24683047525888568</v>
      </c>
      <c r="M13" s="246">
        <v>-5.0271933129021562</v>
      </c>
      <c r="N13" s="238"/>
    </row>
    <row r="14" spans="1:14" x14ac:dyDescent="0.3">
      <c r="A14" s="249" t="s">
        <v>136</v>
      </c>
      <c r="B14" s="245">
        <v>452.40956677741298</v>
      </c>
      <c r="C14" s="245">
        <v>524.655169781572</v>
      </c>
      <c r="D14" s="245"/>
      <c r="E14" s="245">
        <v>339.16321396300998</v>
      </c>
      <c r="F14" s="245">
        <v>487.30782350725184</v>
      </c>
      <c r="G14" s="238"/>
      <c r="H14" s="246">
        <v>1.3280076087802248</v>
      </c>
      <c r="I14" s="246">
        <v>1.6729831715284103</v>
      </c>
      <c r="J14" s="247"/>
      <c r="K14" s="246">
        <v>7.6640153251642573</v>
      </c>
      <c r="L14" s="246">
        <v>7.7138635635901398</v>
      </c>
      <c r="M14" s="246">
        <v>15.9690705744302</v>
      </c>
      <c r="N14" s="238"/>
    </row>
    <row r="15" spans="1:14" x14ac:dyDescent="0.3">
      <c r="A15" s="249" t="s">
        <v>137</v>
      </c>
      <c r="B15" s="245">
        <v>575.19599758043728</v>
      </c>
      <c r="C15" s="245">
        <v>575.19699758043691</v>
      </c>
      <c r="D15" s="245"/>
      <c r="E15" s="245">
        <v>524.33545814078138</v>
      </c>
      <c r="F15" s="245">
        <v>578.64717356591996</v>
      </c>
      <c r="G15" s="238"/>
      <c r="H15" s="246">
        <v>1.6884361371221321</v>
      </c>
      <c r="I15" s="246">
        <v>1.834147365147222</v>
      </c>
      <c r="J15" s="247"/>
      <c r="K15" s="246">
        <v>-0.59624865429155705</v>
      </c>
      <c r="L15" s="246">
        <v>0.60000000000000053</v>
      </c>
      <c r="M15" s="246">
        <v>1.7385378268119922E-4</v>
      </c>
      <c r="N15" s="238"/>
    </row>
    <row r="16" spans="1:14" x14ac:dyDescent="0.3">
      <c r="A16" s="249" t="s">
        <v>138</v>
      </c>
      <c r="B16" s="245">
        <v>279.81303416209209</v>
      </c>
      <c r="C16" s="245">
        <v>283.16295580708072</v>
      </c>
      <c r="D16" s="245"/>
      <c r="E16" s="245">
        <v>273.52202752892674</v>
      </c>
      <c r="F16" s="245">
        <v>279.25340809376775</v>
      </c>
      <c r="G16" s="238"/>
      <c r="H16" s="246">
        <v>0.82136600481298983</v>
      </c>
      <c r="I16" s="246">
        <v>0.90292993789180453</v>
      </c>
      <c r="J16" s="247"/>
      <c r="K16" s="246">
        <v>1.4000000000000909</v>
      </c>
      <c r="L16" s="246">
        <v>-0.20000000000005569</v>
      </c>
      <c r="M16" s="246">
        <v>1.1972000000000316</v>
      </c>
      <c r="N16" s="238"/>
    </row>
    <row r="17" spans="1:14" x14ac:dyDescent="0.3">
      <c r="A17" s="249" t="s">
        <v>139</v>
      </c>
      <c r="B17" s="245">
        <v>8820.0191077100517</v>
      </c>
      <c r="C17" s="245">
        <v>8235.296711924977</v>
      </c>
      <c r="D17" s="245"/>
      <c r="E17" s="245">
        <v>8929.4988904932234</v>
      </c>
      <c r="F17" s="245">
        <v>8807.2269036848902</v>
      </c>
      <c r="G17" s="238"/>
      <c r="H17" s="246">
        <v>25.890373114918631</v>
      </c>
      <c r="I17" s="246">
        <v>26.260129710205053</v>
      </c>
      <c r="J17" s="247"/>
      <c r="K17" s="246">
        <v>-6.4938737018416219</v>
      </c>
      <c r="L17" s="246">
        <v>-0.14503601260885679</v>
      </c>
      <c r="M17" s="246">
        <v>-6.6294912589694661</v>
      </c>
      <c r="N17" s="238"/>
    </row>
    <row r="18" spans="1:14" x14ac:dyDescent="0.3">
      <c r="A18" s="247"/>
      <c r="B18" s="245"/>
      <c r="C18" s="245"/>
      <c r="D18" s="250"/>
      <c r="E18" s="245"/>
      <c r="F18" s="245"/>
      <c r="G18" s="238"/>
      <c r="H18" s="246"/>
      <c r="I18" s="246"/>
      <c r="J18" s="247"/>
      <c r="K18" s="246"/>
      <c r="L18" s="246"/>
      <c r="M18" s="246"/>
      <c r="N18" s="238"/>
    </row>
    <row r="19" spans="1:14" x14ac:dyDescent="0.3">
      <c r="A19" s="251" t="s">
        <v>38</v>
      </c>
      <c r="B19" s="422">
        <v>34066.790264323201</v>
      </c>
      <c r="C19" s="422">
        <v>31360.457099054711</v>
      </c>
      <c r="D19" s="422"/>
      <c r="E19" s="422">
        <v>35367.432920298001</v>
      </c>
      <c r="F19" s="422">
        <v>33763.300649625329</v>
      </c>
      <c r="G19" s="423"/>
      <c r="H19" s="252">
        <v>100</v>
      </c>
      <c r="I19" s="252">
        <v>100</v>
      </c>
      <c r="J19" s="253"/>
      <c r="K19" s="252">
        <v>-7.1167317896607329</v>
      </c>
      <c r="L19" s="252">
        <v>-0.89086647830073362</v>
      </c>
      <c r="M19" s="252">
        <v>-7.9441976900968108</v>
      </c>
      <c r="N19" s="238"/>
    </row>
    <row r="20" spans="1:14" x14ac:dyDescent="0.3">
      <c r="A20" s="238"/>
      <c r="B20" s="254"/>
      <c r="C20" s="254"/>
      <c r="D20" s="254"/>
      <c r="E20" s="254"/>
      <c r="F20" s="254"/>
      <c r="G20" s="255"/>
      <c r="H20" s="255"/>
      <c r="I20" s="255"/>
      <c r="J20" s="255"/>
      <c r="K20" s="255"/>
      <c r="L20" s="255"/>
      <c r="M20" s="255"/>
      <c r="N20" s="238"/>
    </row>
    <row r="21" spans="1:14" x14ac:dyDescent="0.3">
      <c r="A21" s="393"/>
      <c r="B21" s="394"/>
      <c r="C21" s="394"/>
      <c r="D21" s="394"/>
      <c r="E21" s="394"/>
      <c r="F21" s="394"/>
      <c r="G21" s="394"/>
      <c r="H21" s="394"/>
      <c r="I21" s="394"/>
      <c r="J21" s="394"/>
      <c r="K21" s="394"/>
      <c r="L21" s="394"/>
      <c r="M21" s="394"/>
      <c r="N21" s="238"/>
    </row>
    <row r="22" spans="1:14" x14ac:dyDescent="0.3">
      <c r="A22" s="256" t="s">
        <v>140</v>
      </c>
      <c r="B22" s="238"/>
      <c r="C22" s="238"/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</row>
    <row r="23" spans="1:14" x14ac:dyDescent="0.3">
      <c r="A23" s="238"/>
      <c r="B23" s="238"/>
      <c r="C23" s="238"/>
      <c r="D23" s="238"/>
      <c r="E23" s="238"/>
      <c r="F23" s="238"/>
      <c r="G23" s="238"/>
      <c r="H23" s="238"/>
      <c r="I23" s="238"/>
      <c r="J23" s="238"/>
      <c r="K23" s="238"/>
      <c r="L23" s="238"/>
      <c r="M23" s="238"/>
      <c r="N23" s="238"/>
    </row>
  </sheetData>
  <mergeCells count="7">
    <mergeCell ref="A21:M21"/>
    <mergeCell ref="A3:A4"/>
    <mergeCell ref="B3:C3"/>
    <mergeCell ref="E3:F3"/>
    <mergeCell ref="H3:I3"/>
    <mergeCell ref="K3:M3"/>
    <mergeCell ref="B5:E5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D68C6-DA78-4410-BE16-710A0891BBF9}">
  <dimension ref="A1:K26"/>
  <sheetViews>
    <sheetView topLeftCell="K2" zoomScale="80" zoomScaleNormal="80" workbookViewId="0">
      <selection activeCell="K2" sqref="K2"/>
    </sheetView>
  </sheetViews>
  <sheetFormatPr defaultColWidth="8.81640625" defaultRowHeight="13" x14ac:dyDescent="0.3"/>
  <cols>
    <col min="1" max="7" width="8.81640625" style="187"/>
    <col min="8" max="9" width="8.81640625" style="232"/>
    <col min="10" max="16384" width="8.81640625" style="187"/>
  </cols>
  <sheetData>
    <row r="1" spans="1:11" ht="14.5" x14ac:dyDescent="0.35">
      <c r="A1" s="231" t="s">
        <v>141</v>
      </c>
      <c r="B1" s="231" t="s">
        <v>142</v>
      </c>
      <c r="C1" s="231" t="s">
        <v>143</v>
      </c>
      <c r="D1" s="231" t="s">
        <v>144</v>
      </c>
      <c r="E1" s="231" t="s">
        <v>131</v>
      </c>
      <c r="F1" s="231" t="s">
        <v>145</v>
      </c>
      <c r="G1" s="231" t="s">
        <v>146</v>
      </c>
    </row>
    <row r="2" spans="1:11" ht="14.5" x14ac:dyDescent="0.35">
      <c r="A2" s="187">
        <v>2023</v>
      </c>
      <c r="B2" s="187">
        <v>1</v>
      </c>
      <c r="C2" s="231">
        <v>131.9</v>
      </c>
      <c r="D2" s="231">
        <v>188.2</v>
      </c>
      <c r="E2" s="231">
        <v>121.4</v>
      </c>
      <c r="F2" s="231">
        <v>147.6</v>
      </c>
      <c r="G2" s="231">
        <v>226.1</v>
      </c>
      <c r="H2" s="233"/>
      <c r="I2" s="233"/>
      <c r="K2" s="187" t="s">
        <v>332</v>
      </c>
    </row>
    <row r="3" spans="1:11" ht="14.5" x14ac:dyDescent="0.35">
      <c r="B3" s="187">
        <v>2</v>
      </c>
      <c r="C3" s="231">
        <v>132.69999999999999</v>
      </c>
      <c r="D3" s="231">
        <v>182.1</v>
      </c>
      <c r="E3" s="231">
        <v>121.6</v>
      </c>
      <c r="F3" s="231">
        <v>146.9</v>
      </c>
      <c r="G3" s="231">
        <v>214.4</v>
      </c>
      <c r="H3" s="233"/>
      <c r="I3" s="233"/>
    </row>
    <row r="4" spans="1:11" ht="14.5" x14ac:dyDescent="0.35">
      <c r="B4" s="187">
        <v>3</v>
      </c>
      <c r="C4" s="231">
        <v>134.1</v>
      </c>
      <c r="D4" s="231">
        <v>177</v>
      </c>
      <c r="E4" s="231">
        <v>122</v>
      </c>
      <c r="F4" s="231">
        <v>144.4</v>
      </c>
      <c r="G4" s="231">
        <v>190.1</v>
      </c>
      <c r="H4" s="233"/>
      <c r="I4" s="233"/>
    </row>
    <row r="5" spans="1:11" ht="14.5" x14ac:dyDescent="0.35">
      <c r="B5" s="187">
        <v>4</v>
      </c>
      <c r="C5" s="231">
        <v>133.9</v>
      </c>
      <c r="D5" s="231">
        <v>173.5</v>
      </c>
      <c r="E5" s="231">
        <v>122.7</v>
      </c>
      <c r="F5" s="231">
        <v>142.9</v>
      </c>
      <c r="G5" s="231">
        <v>176.4</v>
      </c>
      <c r="H5" s="233"/>
      <c r="I5" s="233"/>
    </row>
    <row r="6" spans="1:11" ht="14.5" x14ac:dyDescent="0.35">
      <c r="B6" s="187">
        <v>5</v>
      </c>
      <c r="C6" s="231">
        <v>134.19999999999999</v>
      </c>
      <c r="D6" s="231">
        <v>169.7</v>
      </c>
      <c r="E6" s="231">
        <v>121.6</v>
      </c>
      <c r="F6" s="231">
        <v>139</v>
      </c>
      <c r="G6" s="231">
        <v>171.6</v>
      </c>
      <c r="H6" s="233"/>
      <c r="I6" s="233"/>
    </row>
    <row r="7" spans="1:11" ht="14.5" x14ac:dyDescent="0.35">
      <c r="B7" s="187">
        <v>6</v>
      </c>
      <c r="C7" s="231">
        <v>134.1</v>
      </c>
      <c r="D7" s="231">
        <v>165.8</v>
      </c>
      <c r="E7" s="231">
        <v>121.4</v>
      </c>
      <c r="F7" s="231">
        <v>133.19999999999999</v>
      </c>
      <c r="G7" s="231">
        <v>166.5</v>
      </c>
      <c r="H7" s="233"/>
      <c r="I7" s="233"/>
    </row>
    <row r="8" spans="1:11" ht="14.5" x14ac:dyDescent="0.35">
      <c r="B8" s="187">
        <v>7</v>
      </c>
      <c r="C8" s="231">
        <v>133.69999999999999</v>
      </c>
      <c r="D8" s="231">
        <v>161.69999999999999</v>
      </c>
      <c r="E8" s="231">
        <v>121.6</v>
      </c>
      <c r="F8" s="231">
        <v>131.6</v>
      </c>
      <c r="G8" s="231">
        <v>164.7</v>
      </c>
      <c r="H8" s="233"/>
      <c r="I8" s="233"/>
    </row>
    <row r="9" spans="1:11" ht="14.5" x14ac:dyDescent="0.35">
      <c r="B9" s="187">
        <v>8</v>
      </c>
      <c r="C9" s="231">
        <v>134.30000000000001</v>
      </c>
      <c r="D9" s="231">
        <v>160.1</v>
      </c>
      <c r="E9" s="231">
        <v>121.4</v>
      </c>
      <c r="F9" s="231">
        <v>131.30000000000001</v>
      </c>
      <c r="G9" s="231">
        <v>171.7</v>
      </c>
      <c r="H9" s="233"/>
      <c r="I9" s="233"/>
    </row>
    <row r="10" spans="1:11" ht="14.5" x14ac:dyDescent="0.35">
      <c r="B10" s="187">
        <v>9</v>
      </c>
      <c r="C10" s="231">
        <v>134.30000000000001</v>
      </c>
      <c r="D10" s="231">
        <v>156.30000000000001</v>
      </c>
      <c r="E10" s="231">
        <v>121.5</v>
      </c>
      <c r="F10" s="231">
        <v>128.5</v>
      </c>
      <c r="G10" s="231">
        <v>176.2</v>
      </c>
      <c r="H10" s="233"/>
      <c r="I10" s="233"/>
    </row>
    <row r="11" spans="1:11" ht="14.5" x14ac:dyDescent="0.35">
      <c r="B11" s="187">
        <v>10</v>
      </c>
      <c r="C11" s="231">
        <v>132.19999999999999</v>
      </c>
      <c r="D11" s="231">
        <v>154.1</v>
      </c>
      <c r="E11" s="231">
        <v>121.9</v>
      </c>
      <c r="F11" s="231">
        <v>127.7</v>
      </c>
      <c r="G11" s="231">
        <v>172.2</v>
      </c>
      <c r="H11" s="233"/>
      <c r="I11" s="233"/>
    </row>
    <row r="12" spans="1:11" ht="14.5" x14ac:dyDescent="0.35">
      <c r="B12" s="187">
        <v>11</v>
      </c>
      <c r="C12" s="231">
        <v>133.4</v>
      </c>
      <c r="D12" s="231">
        <v>152.9</v>
      </c>
      <c r="E12" s="231">
        <v>121.7</v>
      </c>
      <c r="F12" s="231">
        <v>128.5</v>
      </c>
      <c r="G12" s="231">
        <v>167</v>
      </c>
      <c r="H12" s="233"/>
      <c r="I12" s="233"/>
    </row>
    <row r="13" spans="1:11" ht="14.5" x14ac:dyDescent="0.35">
      <c r="B13" s="187">
        <v>12</v>
      </c>
      <c r="C13" s="231">
        <v>133.5</v>
      </c>
      <c r="D13" s="231">
        <v>151.5</v>
      </c>
      <c r="E13" s="231">
        <v>121.1</v>
      </c>
      <c r="F13" s="231">
        <v>127.5</v>
      </c>
      <c r="G13" s="231">
        <v>163.19999999999999</v>
      </c>
      <c r="H13" s="233"/>
      <c r="I13" s="233"/>
    </row>
    <row r="14" spans="1:11" x14ac:dyDescent="0.3">
      <c r="A14" s="187">
        <v>2024</v>
      </c>
      <c r="B14" s="187">
        <v>1</v>
      </c>
      <c r="C14" s="234">
        <v>137.30000000000001</v>
      </c>
      <c r="D14" s="187">
        <v>147.19999999999999</v>
      </c>
      <c r="E14" s="187">
        <v>122.6</v>
      </c>
      <c r="F14" s="187">
        <v>127.1</v>
      </c>
      <c r="G14" s="187">
        <v>163.69999999999999</v>
      </c>
      <c r="I14" s="233"/>
    </row>
    <row r="15" spans="1:11" x14ac:dyDescent="0.3">
      <c r="B15" s="187">
        <v>2</v>
      </c>
      <c r="C15" s="234">
        <v>138.19999999999999</v>
      </c>
      <c r="D15" s="187">
        <v>146.6</v>
      </c>
      <c r="E15" s="187">
        <v>122.6</v>
      </c>
      <c r="F15" s="187">
        <v>126</v>
      </c>
      <c r="G15" s="187">
        <v>163.5</v>
      </c>
      <c r="I15" s="233"/>
    </row>
    <row r="16" spans="1:11" x14ac:dyDescent="0.3">
      <c r="B16" s="187">
        <v>3</v>
      </c>
      <c r="C16" s="234">
        <v>139</v>
      </c>
      <c r="D16" s="187">
        <v>144.80000000000001</v>
      </c>
      <c r="E16" s="187">
        <v>122.7</v>
      </c>
      <c r="F16" s="187">
        <v>126</v>
      </c>
      <c r="G16" s="187">
        <v>159.4</v>
      </c>
      <c r="I16" s="233"/>
    </row>
    <row r="17" spans="1:11" x14ac:dyDescent="0.3">
      <c r="B17" s="187">
        <v>4</v>
      </c>
      <c r="C17" s="234">
        <v>139.19999999999999</v>
      </c>
      <c r="D17" s="187">
        <v>144</v>
      </c>
      <c r="E17" s="187">
        <v>122.7</v>
      </c>
      <c r="F17" s="187">
        <v>125.5</v>
      </c>
      <c r="G17" s="187">
        <v>153.6</v>
      </c>
      <c r="I17" s="233"/>
    </row>
    <row r="18" spans="1:11" x14ac:dyDescent="0.3">
      <c r="B18" s="187">
        <v>5</v>
      </c>
      <c r="C18" s="234">
        <v>139.5</v>
      </c>
      <c r="D18" s="187">
        <v>142.6</v>
      </c>
      <c r="E18" s="187">
        <v>122.6</v>
      </c>
      <c r="F18" s="187">
        <v>124.8</v>
      </c>
      <c r="G18" s="187">
        <v>150</v>
      </c>
      <c r="I18" s="233"/>
    </row>
    <row r="19" spans="1:11" x14ac:dyDescent="0.3">
      <c r="B19" s="187">
        <v>6</v>
      </c>
      <c r="C19" s="234">
        <v>139.5</v>
      </c>
      <c r="D19" s="187">
        <v>142.4</v>
      </c>
      <c r="E19" s="187">
        <v>122.4</v>
      </c>
      <c r="F19" s="187">
        <v>124.4</v>
      </c>
      <c r="G19" s="187">
        <v>149.4</v>
      </c>
      <c r="I19" s="233"/>
    </row>
    <row r="20" spans="1:11" x14ac:dyDescent="0.3">
      <c r="B20" s="187">
        <v>7</v>
      </c>
      <c r="C20" s="234">
        <v>139.5</v>
      </c>
      <c r="D20" s="187">
        <v>142.1</v>
      </c>
      <c r="E20" s="187">
        <v>122.6</v>
      </c>
      <c r="F20" s="187">
        <v>123.6</v>
      </c>
      <c r="G20" s="187">
        <v>155.9</v>
      </c>
      <c r="I20" s="233"/>
    </row>
    <row r="21" spans="1:11" x14ac:dyDescent="0.3">
      <c r="B21" s="187">
        <v>8</v>
      </c>
      <c r="C21" s="234">
        <v>139.6</v>
      </c>
      <c r="D21" s="187">
        <v>141.5</v>
      </c>
      <c r="E21" s="187">
        <v>122.3</v>
      </c>
      <c r="F21" s="187">
        <v>123.3</v>
      </c>
      <c r="G21" s="187">
        <v>152.69999999999999</v>
      </c>
      <c r="I21" s="233"/>
    </row>
    <row r="22" spans="1:11" x14ac:dyDescent="0.3">
      <c r="B22" s="187">
        <v>9</v>
      </c>
      <c r="C22" s="234">
        <v>139.5</v>
      </c>
      <c r="D22" s="187">
        <v>140.5</v>
      </c>
      <c r="E22" s="187">
        <v>122.5</v>
      </c>
      <c r="F22" s="187">
        <v>123.5</v>
      </c>
      <c r="G22" s="187">
        <v>150.6</v>
      </c>
      <c r="I22" s="233"/>
    </row>
    <row r="23" spans="1:11" x14ac:dyDescent="0.3">
      <c r="B23" s="187">
        <v>10</v>
      </c>
      <c r="C23" s="234">
        <v>140.1</v>
      </c>
      <c r="D23" s="187">
        <v>140.69999999999999</v>
      </c>
      <c r="E23" s="187">
        <v>122.6</v>
      </c>
      <c r="F23" s="187">
        <v>124</v>
      </c>
      <c r="G23" s="187">
        <v>150.6</v>
      </c>
      <c r="I23" s="233"/>
    </row>
    <row r="24" spans="1:11" x14ac:dyDescent="0.3">
      <c r="B24" s="187">
        <v>11</v>
      </c>
      <c r="C24" s="234">
        <v>139.9</v>
      </c>
      <c r="D24" s="187">
        <v>141.1</v>
      </c>
      <c r="E24" s="187">
        <v>122.6</v>
      </c>
      <c r="F24" s="187">
        <v>125.2</v>
      </c>
      <c r="G24" s="187">
        <v>150.1</v>
      </c>
      <c r="I24" s="233"/>
    </row>
    <row r="25" spans="1:11" x14ac:dyDescent="0.3">
      <c r="B25" s="187">
        <v>12</v>
      </c>
      <c r="C25" s="234">
        <v>140.19999999999999</v>
      </c>
      <c r="D25" s="187">
        <v>141.9</v>
      </c>
      <c r="E25" s="187">
        <v>122.4</v>
      </c>
      <c r="F25" s="187">
        <v>126.4</v>
      </c>
      <c r="G25" s="187">
        <v>151.4</v>
      </c>
      <c r="I25" s="233"/>
    </row>
    <row r="26" spans="1:11" ht="14.5" x14ac:dyDescent="0.35">
      <c r="A26" s="231"/>
      <c r="B26" s="231"/>
      <c r="C26" s="235"/>
      <c r="D26" s="235"/>
      <c r="E26" s="235"/>
      <c r="F26" s="235"/>
      <c r="G26" s="235"/>
      <c r="K26" s="187" t="s">
        <v>331</v>
      </c>
    </row>
  </sheetData>
  <pageMargins left="0.7" right="0.7" top="0.75" bottom="0.75" header="0.3" footer="0.3"/>
  <pageSetup paperSize="9" orientation="portrait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802F0-1549-4A38-9786-C7A6AB115410}">
  <dimension ref="A1:Q44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12.26953125" style="187" customWidth="1"/>
    <col min="2" max="2" width="10.1796875" style="187" customWidth="1"/>
    <col min="3" max="3" width="5" style="187" bestFit="1" customWidth="1"/>
    <col min="4" max="4" width="10" style="187" customWidth="1"/>
    <col min="5" max="6" width="8.7265625" style="187" bestFit="1" customWidth="1"/>
    <col min="7" max="8" width="11.453125" style="187" customWidth="1"/>
    <col min="9" max="9" width="10.81640625" style="187" customWidth="1"/>
    <col min="10" max="11" width="11.453125" style="187" customWidth="1"/>
    <col min="12" max="12" width="10.81640625" style="187" customWidth="1"/>
    <col min="13" max="13" width="8.7265625" style="187" bestFit="1" customWidth="1"/>
    <col min="14" max="14" width="9.81640625" style="187" customWidth="1"/>
    <col min="15" max="15" width="8.7265625" style="187" bestFit="1" customWidth="1"/>
    <col min="16" max="16" width="2.81640625" style="187" customWidth="1"/>
    <col min="17" max="16384" width="8.81640625" style="187"/>
  </cols>
  <sheetData>
    <row r="1" spans="1:17" ht="14.5" x14ac:dyDescent="0.35">
      <c r="A1" s="400" t="s">
        <v>333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</row>
    <row r="2" spans="1:17" ht="14.5" x14ac:dyDescent="0.35">
      <c r="A2" s="188"/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</row>
    <row r="3" spans="1:17" ht="58" x14ac:dyDescent="0.3">
      <c r="A3" s="401"/>
      <c r="B3" s="190" t="s">
        <v>147</v>
      </c>
      <c r="C3" s="189"/>
      <c r="D3" s="190" t="s">
        <v>148</v>
      </c>
      <c r="E3" s="190" t="s">
        <v>143</v>
      </c>
      <c r="F3" s="190" t="s">
        <v>149</v>
      </c>
      <c r="G3" s="190" t="s">
        <v>144</v>
      </c>
      <c r="H3" s="190" t="s">
        <v>150</v>
      </c>
      <c r="I3" s="190" t="s">
        <v>151</v>
      </c>
      <c r="J3" s="190" t="s">
        <v>152</v>
      </c>
      <c r="K3" s="191" t="s">
        <v>153</v>
      </c>
      <c r="L3" s="191" t="s">
        <v>154</v>
      </c>
      <c r="M3" s="191" t="s">
        <v>155</v>
      </c>
      <c r="N3" s="191" t="s">
        <v>156</v>
      </c>
      <c r="O3" s="191" t="s">
        <v>157</v>
      </c>
      <c r="P3" s="192"/>
      <c r="Q3" s="190" t="s">
        <v>158</v>
      </c>
    </row>
    <row r="4" spans="1:17" ht="14.5" x14ac:dyDescent="0.3">
      <c r="A4" s="402"/>
      <c r="B4" s="194" t="s">
        <v>159</v>
      </c>
      <c r="C4" s="193"/>
      <c r="D4" s="194" t="s">
        <v>159</v>
      </c>
      <c r="E4" s="191" t="s">
        <v>160</v>
      </c>
      <c r="F4" s="191" t="s">
        <v>160</v>
      </c>
      <c r="G4" s="191" t="s">
        <v>160</v>
      </c>
      <c r="H4" s="191" t="s">
        <v>160</v>
      </c>
      <c r="I4" s="191" t="s">
        <v>160</v>
      </c>
      <c r="J4" s="191" t="s">
        <v>160</v>
      </c>
      <c r="K4" s="191" t="s">
        <v>160</v>
      </c>
      <c r="L4" s="191" t="s">
        <v>160</v>
      </c>
      <c r="M4" s="191" t="s">
        <v>160</v>
      </c>
      <c r="N4" s="191" t="s">
        <v>160</v>
      </c>
      <c r="O4" s="191" t="s">
        <v>160</v>
      </c>
      <c r="P4" s="195"/>
      <c r="Q4" s="191" t="s">
        <v>161</v>
      </c>
    </row>
    <row r="5" spans="1:17" ht="14.5" x14ac:dyDescent="0.35">
      <c r="A5" s="196"/>
      <c r="B5" s="196"/>
      <c r="C5" s="196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</row>
    <row r="6" spans="1:17" ht="14.5" x14ac:dyDescent="0.35">
      <c r="A6" s="196"/>
      <c r="B6" s="196"/>
      <c r="C6" s="196"/>
      <c r="D6" s="198"/>
      <c r="E6" s="199"/>
      <c r="F6" s="198"/>
      <c r="G6" s="198"/>
      <c r="H6" s="198"/>
      <c r="I6" s="403" t="s">
        <v>162</v>
      </c>
      <c r="J6" s="403"/>
      <c r="K6" s="198"/>
      <c r="L6" s="199"/>
      <c r="M6" s="199"/>
      <c r="N6" s="199"/>
      <c r="O6" s="199"/>
      <c r="P6" s="199"/>
      <c r="Q6" s="199"/>
    </row>
    <row r="7" spans="1:17" ht="14.5" x14ac:dyDescent="0.35">
      <c r="A7" s="196"/>
      <c r="B7" s="196"/>
      <c r="C7" s="196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</row>
    <row r="8" spans="1:17" ht="14.5" x14ac:dyDescent="0.3">
      <c r="A8" s="201" t="s">
        <v>163</v>
      </c>
      <c r="B8" s="202">
        <v>75531.500165230245</v>
      </c>
      <c r="C8" s="203"/>
      <c r="D8" s="202">
        <v>74187.01085718094</v>
      </c>
      <c r="E8" s="204">
        <v>5.98476255622972</v>
      </c>
      <c r="F8" s="204">
        <v>29.906993504071337</v>
      </c>
      <c r="G8" s="204">
        <v>7.716760795352358</v>
      </c>
      <c r="H8" s="204">
        <v>5.8452887241346261</v>
      </c>
      <c r="I8" s="204">
        <v>8.1022084658581672</v>
      </c>
      <c r="J8" s="204">
        <v>4.7772584211826841</v>
      </c>
      <c r="K8" s="204">
        <v>2.5381026437477252</v>
      </c>
      <c r="L8" s="204">
        <v>10.110626007467131</v>
      </c>
      <c r="M8" s="204">
        <v>5.5644187326180923</v>
      </c>
      <c r="N8" s="204">
        <v>2.9502551958509731</v>
      </c>
      <c r="O8" s="204">
        <v>16.503324953487212</v>
      </c>
      <c r="P8" s="205"/>
      <c r="Q8" s="204">
        <v>51.562625419729436</v>
      </c>
    </row>
    <row r="9" spans="1:17" ht="14.5" x14ac:dyDescent="0.3">
      <c r="A9" s="201" t="s">
        <v>4</v>
      </c>
      <c r="B9" s="202">
        <v>37393.394812245191</v>
      </c>
      <c r="C9" s="203"/>
      <c r="D9" s="202">
        <v>33980.025037632986</v>
      </c>
      <c r="E9" s="204">
        <v>12.427787089755766</v>
      </c>
      <c r="F9" s="204">
        <v>9.0464959468480668</v>
      </c>
      <c r="G9" s="204">
        <v>10.754246092207278</v>
      </c>
      <c r="H9" s="204">
        <v>5.6422093361409464</v>
      </c>
      <c r="I9" s="204">
        <v>14.142587387129055</v>
      </c>
      <c r="J9" s="204">
        <v>6.2427662698126829</v>
      </c>
      <c r="K9" s="204">
        <v>6.831220086297046</v>
      </c>
      <c r="L9" s="204">
        <v>12.39726886588015</v>
      </c>
      <c r="M9" s="204">
        <v>7.0103349050818098</v>
      </c>
      <c r="N9" s="204">
        <v>2.9061095725112205</v>
      </c>
      <c r="O9" s="204">
        <v>12.598974448335801</v>
      </c>
      <c r="P9" s="205"/>
      <c r="Q9" s="204">
        <v>46.857566215213055</v>
      </c>
    </row>
    <row r="10" spans="1:17" ht="14.5" x14ac:dyDescent="0.3">
      <c r="A10" s="201" t="s">
        <v>87</v>
      </c>
      <c r="B10" s="202">
        <v>22953.035756584199</v>
      </c>
      <c r="C10" s="203"/>
      <c r="D10" s="202">
        <v>22679.510876625158</v>
      </c>
      <c r="E10" s="204">
        <v>10.881780821754546</v>
      </c>
      <c r="F10" s="204">
        <v>15.090504507600922</v>
      </c>
      <c r="G10" s="204">
        <v>13.983629918645718</v>
      </c>
      <c r="H10" s="204">
        <v>7.2229954454384249</v>
      </c>
      <c r="I10" s="204">
        <v>15.250878803217704</v>
      </c>
      <c r="J10" s="204">
        <v>7.1785501487742005</v>
      </c>
      <c r="K10" s="204">
        <v>7.5858107096900742</v>
      </c>
      <c r="L10" s="204">
        <v>8.8289241029030574</v>
      </c>
      <c r="M10" s="204">
        <v>3.4110980821057049</v>
      </c>
      <c r="N10" s="204">
        <v>2.2992186569395865</v>
      </c>
      <c r="O10" s="204">
        <v>8.2666088029299818</v>
      </c>
      <c r="P10" s="205"/>
      <c r="Q10" s="204">
        <v>40.147836120777612</v>
      </c>
    </row>
    <row r="11" spans="1:17" ht="14.5" x14ac:dyDescent="0.3">
      <c r="A11" s="206"/>
      <c r="B11" s="202"/>
      <c r="C11" s="207"/>
      <c r="D11" s="202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9"/>
      <c r="Q11" s="208"/>
    </row>
    <row r="12" spans="1:17" ht="14.5" x14ac:dyDescent="0.35">
      <c r="A12" s="210"/>
      <c r="B12" s="198"/>
      <c r="C12" s="207"/>
      <c r="D12" s="198"/>
      <c r="E12" s="208"/>
      <c r="F12" s="208"/>
      <c r="G12" s="208"/>
      <c r="H12" s="208"/>
      <c r="I12" s="404" t="s">
        <v>164</v>
      </c>
      <c r="J12" s="404"/>
      <c r="K12" s="198"/>
      <c r="L12" s="208"/>
      <c r="M12" s="208"/>
      <c r="N12" s="198"/>
      <c r="O12" s="198"/>
      <c r="P12" s="209"/>
      <c r="Q12" s="208"/>
    </row>
    <row r="13" spans="1:17" ht="14.5" x14ac:dyDescent="0.35">
      <c r="A13" s="210"/>
      <c r="B13" s="211"/>
      <c r="C13" s="207"/>
      <c r="D13" s="211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9"/>
      <c r="Q13" s="208"/>
    </row>
    <row r="14" spans="1:17" ht="14.5" x14ac:dyDescent="0.35">
      <c r="A14" s="210" t="s">
        <v>165</v>
      </c>
      <c r="B14" s="202">
        <v>31258.526425777422</v>
      </c>
      <c r="C14" s="212"/>
      <c r="D14" s="202">
        <v>31270.954467758453</v>
      </c>
      <c r="E14" s="204">
        <v>7.6276948865404082</v>
      </c>
      <c r="F14" s="204">
        <v>23.27796674656944</v>
      </c>
      <c r="G14" s="204">
        <v>6.7506228627731808</v>
      </c>
      <c r="H14" s="204">
        <v>5.244123682574739</v>
      </c>
      <c r="I14" s="204">
        <v>11.647267661609341</v>
      </c>
      <c r="J14" s="204">
        <v>5.2060191165971794</v>
      </c>
      <c r="K14" s="204">
        <v>3.6182279538355266</v>
      </c>
      <c r="L14" s="204">
        <v>12.136265084494502</v>
      </c>
      <c r="M14" s="204">
        <v>2.733621172373764</v>
      </c>
      <c r="N14" s="204">
        <v>6.2536624231442488</v>
      </c>
      <c r="O14" s="204">
        <v>15.504528409487591</v>
      </c>
      <c r="P14" s="205"/>
      <c r="Q14" s="204">
        <v>43.008074784365981</v>
      </c>
    </row>
    <row r="15" spans="1:17" ht="14.5" x14ac:dyDescent="0.35">
      <c r="A15" s="201" t="s">
        <v>166</v>
      </c>
      <c r="B15" s="202">
        <v>30943.663164691687</v>
      </c>
      <c r="C15" s="212"/>
      <c r="D15" s="202">
        <v>29247.602535905655</v>
      </c>
      <c r="E15" s="204">
        <v>8.3553724922574624</v>
      </c>
      <c r="F15" s="204">
        <v>18.527108459242758</v>
      </c>
      <c r="G15" s="204">
        <v>10.566542590345067</v>
      </c>
      <c r="H15" s="204">
        <v>5.7228227235035307</v>
      </c>
      <c r="I15" s="204">
        <v>12.948808158807413</v>
      </c>
      <c r="J15" s="204">
        <v>6.1431953720535022</v>
      </c>
      <c r="K15" s="204">
        <v>7.1387622370655519</v>
      </c>
      <c r="L15" s="204">
        <v>10.877487079209867</v>
      </c>
      <c r="M15" s="204">
        <v>4.8641482862274721</v>
      </c>
      <c r="N15" s="204">
        <v>2.1635909935501592</v>
      </c>
      <c r="O15" s="204">
        <v>12.692161607737157</v>
      </c>
      <c r="P15" s="205"/>
      <c r="Q15" s="204">
        <v>43.807945538466733</v>
      </c>
    </row>
    <row r="16" spans="1:17" ht="14.5" x14ac:dyDescent="0.35">
      <c r="A16" s="201" t="s">
        <v>43</v>
      </c>
      <c r="B16" s="202">
        <v>63004.230861067648</v>
      </c>
      <c r="C16" s="212"/>
      <c r="D16" s="202">
        <v>62095.165844123563</v>
      </c>
      <c r="E16" s="204">
        <v>8.1372919234218806</v>
      </c>
      <c r="F16" s="204">
        <v>26.033165112111156</v>
      </c>
      <c r="G16" s="204">
        <v>10.080916476326227</v>
      </c>
      <c r="H16" s="204">
        <v>6.7146525241303934</v>
      </c>
      <c r="I16" s="204">
        <v>9.3932324693353824</v>
      </c>
      <c r="J16" s="204">
        <v>5.4101335510735868</v>
      </c>
      <c r="K16" s="204">
        <v>3.0374332841126028</v>
      </c>
      <c r="L16" s="204">
        <v>9.0536009617342206</v>
      </c>
      <c r="M16" s="204">
        <v>5.8175589341596519</v>
      </c>
      <c r="N16" s="204">
        <v>2.377792302628627</v>
      </c>
      <c r="O16" s="204">
        <v>13.944222460966287</v>
      </c>
      <c r="P16" s="205"/>
      <c r="Q16" s="204">
        <v>50.684926305298838</v>
      </c>
    </row>
    <row r="17" spans="1:17" ht="14.5" x14ac:dyDescent="0.35">
      <c r="A17" s="201"/>
      <c r="B17" s="202"/>
      <c r="C17" s="212"/>
      <c r="D17" s="202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9"/>
      <c r="Q17" s="208"/>
    </row>
    <row r="18" spans="1:17" ht="14.5" x14ac:dyDescent="0.35">
      <c r="A18" s="210"/>
      <c r="B18" s="198"/>
      <c r="C18" s="212"/>
      <c r="D18" s="198"/>
      <c r="E18" s="208"/>
      <c r="F18" s="208"/>
      <c r="G18" s="208"/>
      <c r="H18" s="208"/>
      <c r="I18" s="198"/>
      <c r="J18" s="213" t="s">
        <v>167</v>
      </c>
      <c r="K18" s="208"/>
      <c r="L18" s="208"/>
      <c r="M18" s="208"/>
      <c r="N18" s="208"/>
      <c r="O18" s="208"/>
      <c r="P18" s="209"/>
      <c r="Q18" s="208"/>
    </row>
    <row r="19" spans="1:17" ht="14.5" x14ac:dyDescent="0.35">
      <c r="A19" s="210"/>
      <c r="B19" s="211"/>
      <c r="C19" s="212"/>
      <c r="D19" s="211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9"/>
      <c r="Q19" s="208"/>
    </row>
    <row r="20" spans="1:17" ht="14.5" x14ac:dyDescent="0.35">
      <c r="A20" s="210" t="s">
        <v>168</v>
      </c>
      <c r="B20" s="202">
        <v>9226.8484742369219</v>
      </c>
      <c r="C20" s="212"/>
      <c r="D20" s="202">
        <v>9314.8189627093761</v>
      </c>
      <c r="E20" s="204">
        <v>10.010969515966698</v>
      </c>
      <c r="F20" s="204">
        <v>2.7049963305599083</v>
      </c>
      <c r="G20" s="204">
        <v>14.490604358495911</v>
      </c>
      <c r="H20" s="204">
        <v>6.9083951860493018</v>
      </c>
      <c r="I20" s="204">
        <v>18.409536778527162</v>
      </c>
      <c r="J20" s="204">
        <v>6.8777266992521886</v>
      </c>
      <c r="K20" s="204">
        <v>7.128462376064344</v>
      </c>
      <c r="L20" s="204">
        <v>15.287168177234372</v>
      </c>
      <c r="M20" s="204">
        <v>8.1431819594954327</v>
      </c>
      <c r="N20" s="204">
        <v>2.526182473126187</v>
      </c>
      <c r="O20" s="204">
        <v>7.5127761452288739</v>
      </c>
      <c r="P20" s="205"/>
      <c r="Q20" s="204">
        <v>42.220579627093684</v>
      </c>
    </row>
    <row r="21" spans="1:17" ht="14.5" x14ac:dyDescent="0.35">
      <c r="A21" s="210" t="s">
        <v>169</v>
      </c>
      <c r="B21" s="202">
        <v>17837.521575633808</v>
      </c>
      <c r="C21" s="212"/>
      <c r="D21" s="202">
        <v>18069.816138685332</v>
      </c>
      <c r="E21" s="204">
        <v>9.0441151145705572</v>
      </c>
      <c r="F21" s="204">
        <v>6.6657485679269408</v>
      </c>
      <c r="G21" s="204">
        <v>13.059730675759962</v>
      </c>
      <c r="H21" s="204">
        <v>7.7708350476287711</v>
      </c>
      <c r="I21" s="204">
        <v>15.299754001903535</v>
      </c>
      <c r="J21" s="204">
        <v>6.9272232101847449</v>
      </c>
      <c r="K21" s="204">
        <v>5.2388834754216376</v>
      </c>
      <c r="L21" s="204">
        <v>13.727007408358856</v>
      </c>
      <c r="M21" s="204">
        <v>5.503414921425839</v>
      </c>
      <c r="N21" s="204">
        <v>3.6325973505899762</v>
      </c>
      <c r="O21" s="204">
        <v>13.130690226229277</v>
      </c>
      <c r="P21" s="205"/>
      <c r="Q21" s="204">
        <v>43.872943652213543</v>
      </c>
    </row>
    <row r="22" spans="1:17" ht="14.5" x14ac:dyDescent="0.35">
      <c r="A22" s="210" t="s">
        <v>170</v>
      </c>
      <c r="B22" s="202">
        <v>33296.724708732101</v>
      </c>
      <c r="C22" s="212"/>
      <c r="D22" s="202">
        <v>32673.152329236247</v>
      </c>
      <c r="E22" s="204">
        <v>9.4145749221468478</v>
      </c>
      <c r="F22" s="204">
        <v>11.123041280934126</v>
      </c>
      <c r="G22" s="204">
        <v>12.006838262839423</v>
      </c>
      <c r="H22" s="204">
        <v>8.8542048009526368</v>
      </c>
      <c r="I22" s="204">
        <v>13.480963298063047</v>
      </c>
      <c r="J22" s="204">
        <v>5.8272670512071221</v>
      </c>
      <c r="K22" s="204">
        <v>6.0600762261377605</v>
      </c>
      <c r="L22" s="204">
        <v>11.625463186932357</v>
      </c>
      <c r="M22" s="204">
        <v>5.3319639978374083</v>
      </c>
      <c r="N22" s="204">
        <v>4.8519772079899282</v>
      </c>
      <c r="O22" s="204">
        <v>11.423629764959333</v>
      </c>
      <c r="P22" s="205"/>
      <c r="Q22" s="204">
        <v>42.753445571710152</v>
      </c>
    </row>
    <row r="23" spans="1:17" ht="14.5" x14ac:dyDescent="0.35">
      <c r="A23" s="210" t="s">
        <v>171</v>
      </c>
      <c r="B23" s="202">
        <v>99575.011486353324</v>
      </c>
      <c r="C23" s="212"/>
      <c r="D23" s="202">
        <v>95756.566553641154</v>
      </c>
      <c r="E23" s="204">
        <v>9.3863762283583601</v>
      </c>
      <c r="F23" s="204">
        <v>23.871441062136892</v>
      </c>
      <c r="G23" s="204">
        <v>10.13308693949649</v>
      </c>
      <c r="H23" s="204">
        <v>6.7129455424380842</v>
      </c>
      <c r="I23" s="204">
        <v>10.596249117257621</v>
      </c>
      <c r="J23" s="204">
        <v>5.8580109162127902</v>
      </c>
      <c r="K23" s="204">
        <v>4.5506183403911384</v>
      </c>
      <c r="L23" s="204">
        <v>9.4637945800576269</v>
      </c>
      <c r="M23" s="204">
        <v>4.5810120968635051</v>
      </c>
      <c r="N23" s="204">
        <v>2.6500367159324947</v>
      </c>
      <c r="O23" s="204">
        <v>12.196428460855142</v>
      </c>
      <c r="P23" s="205"/>
      <c r="Q23" s="204">
        <v>45.291657575307411</v>
      </c>
    </row>
    <row r="24" spans="1:17" ht="14.5" x14ac:dyDescent="0.35">
      <c r="A24" s="210" t="s">
        <v>172</v>
      </c>
      <c r="B24" s="202">
        <v>445361.21540255082</v>
      </c>
      <c r="C24" s="212"/>
      <c r="D24" s="202">
        <v>465049.76425690361</v>
      </c>
      <c r="E24" s="204">
        <v>4.7556806777548992</v>
      </c>
      <c r="F24" s="204">
        <v>40.9743989036049</v>
      </c>
      <c r="G24" s="204">
        <v>5.6718457016365376</v>
      </c>
      <c r="H24" s="204">
        <v>3.3188153579575004</v>
      </c>
      <c r="I24" s="204">
        <v>5.8176308256847271</v>
      </c>
      <c r="J24" s="204">
        <v>4.3381861056239144</v>
      </c>
      <c r="K24" s="204">
        <v>2.4295962881205195</v>
      </c>
      <c r="L24" s="204">
        <v>7.0022690201131246</v>
      </c>
      <c r="M24" s="204">
        <v>4.7203636387971359</v>
      </c>
      <c r="N24" s="204">
        <v>1.6134967178561339</v>
      </c>
      <c r="O24" s="204">
        <v>19.357716762850625</v>
      </c>
      <c r="P24" s="205"/>
      <c r="Q24" s="204">
        <v>57.670046669599486</v>
      </c>
    </row>
    <row r="25" spans="1:17" ht="14.5" x14ac:dyDescent="0.3">
      <c r="A25" s="201"/>
      <c r="B25" s="202"/>
      <c r="C25" s="207"/>
      <c r="D25" s="202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9"/>
      <c r="Q25" s="208"/>
    </row>
    <row r="26" spans="1:17" ht="14.5" x14ac:dyDescent="0.35">
      <c r="A26" s="201"/>
      <c r="B26" s="198"/>
      <c r="C26" s="207"/>
      <c r="D26" s="198"/>
      <c r="E26" s="208"/>
      <c r="F26" s="208"/>
      <c r="G26" s="208"/>
      <c r="H26" s="208"/>
      <c r="I26" s="208"/>
      <c r="J26" s="214" t="s">
        <v>173</v>
      </c>
      <c r="K26" s="198"/>
      <c r="L26" s="208"/>
      <c r="M26" s="208"/>
      <c r="N26" s="208"/>
      <c r="O26" s="208"/>
      <c r="P26" s="209"/>
      <c r="Q26" s="208"/>
    </row>
    <row r="27" spans="1:17" ht="14.5" x14ac:dyDescent="0.3">
      <c r="A27" s="201"/>
      <c r="B27" s="192"/>
      <c r="C27" s="207"/>
      <c r="D27" s="192"/>
      <c r="E27" s="208"/>
      <c r="F27" s="208"/>
      <c r="G27" s="208"/>
      <c r="H27" s="208"/>
      <c r="I27" s="208"/>
      <c r="J27" s="208"/>
      <c r="K27" s="208"/>
      <c r="L27" s="208"/>
      <c r="M27" s="208"/>
      <c r="N27" s="208"/>
      <c r="O27" s="208"/>
      <c r="P27" s="209"/>
      <c r="Q27" s="208"/>
    </row>
    <row r="28" spans="1:17" ht="14.5" x14ac:dyDescent="0.35">
      <c r="A28" s="201" t="s">
        <v>174</v>
      </c>
      <c r="B28" s="202">
        <v>41134.738945709461</v>
      </c>
      <c r="C28" s="212"/>
      <c r="D28" s="202">
        <v>38990.938896866763</v>
      </c>
      <c r="E28" s="204">
        <v>18.416133626911328</v>
      </c>
      <c r="F28" s="204">
        <v>0.4882164445900064</v>
      </c>
      <c r="G28" s="204">
        <v>17.892577994918987</v>
      </c>
      <c r="H28" s="204">
        <v>10.328052291762839</v>
      </c>
      <c r="I28" s="204">
        <v>13.97235196301105</v>
      </c>
      <c r="J28" s="204">
        <v>5.707003809324938</v>
      </c>
      <c r="K28" s="204">
        <v>2.8200116844079601</v>
      </c>
      <c r="L28" s="204">
        <v>11.314864056901174</v>
      </c>
      <c r="M28" s="204">
        <v>9.1324002672335087</v>
      </c>
      <c r="N28" s="204">
        <v>3.7194950152567228</v>
      </c>
      <c r="O28" s="204">
        <v>6.110547619821074</v>
      </c>
      <c r="P28" s="205"/>
      <c r="Q28" s="204">
        <v>47.607182193041126</v>
      </c>
    </row>
    <row r="29" spans="1:17" ht="14.5" x14ac:dyDescent="0.35">
      <c r="A29" s="201" t="s">
        <v>175</v>
      </c>
      <c r="B29" s="202">
        <v>73731.12794447683</v>
      </c>
      <c r="C29" s="212"/>
      <c r="D29" s="202">
        <v>62562.819483489795</v>
      </c>
      <c r="E29" s="204">
        <v>26.25001248277351</v>
      </c>
      <c r="F29" s="204">
        <v>1.6641867365154873E-2</v>
      </c>
      <c r="G29" s="204">
        <v>15.831518187306418</v>
      </c>
      <c r="H29" s="204">
        <v>7.9434650948463652</v>
      </c>
      <c r="I29" s="204">
        <v>4.989446533250077</v>
      </c>
      <c r="J29" s="204">
        <v>7.8385265579725321</v>
      </c>
      <c r="K29" s="204">
        <v>9.589897530840922</v>
      </c>
      <c r="L29" s="204">
        <v>7.3904015034699357</v>
      </c>
      <c r="M29" s="204">
        <v>2.772602348256239</v>
      </c>
      <c r="N29" s="204">
        <v>1.1088293323244336</v>
      </c>
      <c r="O29" s="204">
        <v>13.620034876200512</v>
      </c>
      <c r="P29" s="205"/>
      <c r="Q29" s="204">
        <v>41.988850886563057</v>
      </c>
    </row>
    <row r="30" spans="1:17" ht="14.5" x14ac:dyDescent="0.35">
      <c r="A30" s="201" t="s">
        <v>176</v>
      </c>
      <c r="B30" s="202">
        <v>20467.292892937283</v>
      </c>
      <c r="C30" s="212"/>
      <c r="D30" s="202">
        <v>18612.620029218033</v>
      </c>
      <c r="E30" s="204">
        <v>2.4079049196124762</v>
      </c>
      <c r="F30" s="204">
        <v>0.32992510324357405</v>
      </c>
      <c r="G30" s="204">
        <v>13.386895340208987</v>
      </c>
      <c r="H30" s="204">
        <v>13.202504321299035</v>
      </c>
      <c r="I30" s="204">
        <v>12.309109441372811</v>
      </c>
      <c r="J30" s="204">
        <v>6.5071787893110509</v>
      </c>
      <c r="K30" s="204">
        <v>11.106164578486664</v>
      </c>
      <c r="L30" s="204">
        <v>15.933932662773378</v>
      </c>
      <c r="M30" s="204">
        <v>5.9731012177531637</v>
      </c>
      <c r="N30" s="204">
        <v>9.1530848872473811</v>
      </c>
      <c r="O30" s="204">
        <v>10.016035873409693</v>
      </c>
      <c r="P30" s="205"/>
      <c r="Q30" s="204">
        <v>34.326818261988258</v>
      </c>
    </row>
    <row r="31" spans="1:17" ht="14.5" x14ac:dyDescent="0.35">
      <c r="A31" s="201" t="s">
        <v>177</v>
      </c>
      <c r="B31" s="202">
        <v>85816.113695103239</v>
      </c>
      <c r="C31" s="212"/>
      <c r="D31" s="202">
        <v>86480.25219496114</v>
      </c>
      <c r="E31" s="204">
        <v>2.6885764108763754</v>
      </c>
      <c r="F31" s="204">
        <v>50.808013305119857</v>
      </c>
      <c r="G31" s="204">
        <v>2.4924826663054156</v>
      </c>
      <c r="H31" s="204">
        <v>0.96703212190182664</v>
      </c>
      <c r="I31" s="204">
        <v>7.6731973334138104</v>
      </c>
      <c r="J31" s="204">
        <v>4.827644476927154</v>
      </c>
      <c r="K31" s="204">
        <v>0.73699235149704623</v>
      </c>
      <c r="L31" s="204">
        <v>8.4092662107326674</v>
      </c>
      <c r="M31" s="204">
        <v>2.9177844749434363</v>
      </c>
      <c r="N31" s="204">
        <v>0.91169702605117686</v>
      </c>
      <c r="O31" s="204">
        <v>17.398888339237971</v>
      </c>
      <c r="P31" s="205"/>
      <c r="Q31" s="204">
        <v>53.163060547374698</v>
      </c>
    </row>
    <row r="32" spans="1:17" ht="14.5" x14ac:dyDescent="0.35">
      <c r="A32" s="201" t="s">
        <v>178</v>
      </c>
      <c r="B32" s="202">
        <v>250017.42414995443</v>
      </c>
      <c r="C32" s="212"/>
      <c r="D32" s="202">
        <v>294783.87771065085</v>
      </c>
      <c r="E32" s="204">
        <v>1.5282883268255669</v>
      </c>
      <c r="F32" s="204">
        <v>51.824202602960732</v>
      </c>
      <c r="G32" s="204">
        <v>1.6811664227181125</v>
      </c>
      <c r="H32" s="204">
        <v>1.1102768609119649</v>
      </c>
      <c r="I32" s="204">
        <v>3.3344484818026827</v>
      </c>
      <c r="J32" s="204">
        <v>6.1755899006946073</v>
      </c>
      <c r="K32" s="204">
        <v>1.368036570942935</v>
      </c>
      <c r="L32" s="204">
        <v>5.336595597791165</v>
      </c>
      <c r="M32" s="204">
        <v>2.8300304433510228</v>
      </c>
      <c r="N32" s="204">
        <v>0.96680922884814624</v>
      </c>
      <c r="O32" s="204">
        <v>23.669635864314621</v>
      </c>
      <c r="P32" s="205"/>
      <c r="Q32" s="204">
        <v>75.160802515643269</v>
      </c>
    </row>
    <row r="33" spans="1:17" ht="14.5" x14ac:dyDescent="0.35">
      <c r="A33" s="201" t="s">
        <v>179</v>
      </c>
      <c r="B33" s="202">
        <v>32687.082657686493</v>
      </c>
      <c r="C33" s="212"/>
      <c r="D33" s="202">
        <v>34060.489564505908</v>
      </c>
      <c r="E33" s="204">
        <v>10.104874149180372</v>
      </c>
      <c r="F33" s="204">
        <v>13.064264195321359</v>
      </c>
      <c r="G33" s="204">
        <v>11.514048621653766</v>
      </c>
      <c r="H33" s="204">
        <v>6.5967724224803899</v>
      </c>
      <c r="I33" s="204">
        <v>11.75382784360923</v>
      </c>
      <c r="J33" s="204">
        <v>5.3785171438646691</v>
      </c>
      <c r="K33" s="204">
        <v>4.206482638760713</v>
      </c>
      <c r="L33" s="204">
        <v>10.996924483710686</v>
      </c>
      <c r="M33" s="204">
        <v>5.1147791117706456</v>
      </c>
      <c r="N33" s="204">
        <v>2.7935562551252207</v>
      </c>
      <c r="O33" s="204">
        <v>17.74889933644236</v>
      </c>
      <c r="P33" s="205"/>
      <c r="Q33" s="204">
        <v>48.42533285644793</v>
      </c>
    </row>
    <row r="34" spans="1:17" ht="14.5" x14ac:dyDescent="0.35">
      <c r="A34" s="201"/>
      <c r="B34" s="215"/>
      <c r="C34" s="212"/>
      <c r="D34" s="215"/>
      <c r="E34" s="216"/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05"/>
      <c r="Q34" s="204"/>
    </row>
    <row r="35" spans="1:17" ht="14.5" x14ac:dyDescent="0.35">
      <c r="A35" s="206" t="s">
        <v>180</v>
      </c>
      <c r="B35" s="217">
        <v>42683.504164505954</v>
      </c>
      <c r="C35" s="212"/>
      <c r="D35" s="217">
        <v>41582.91863264727</v>
      </c>
      <c r="E35" s="218">
        <v>8.2549379137147678</v>
      </c>
      <c r="F35" s="218">
        <v>21.725719852157198</v>
      </c>
      <c r="G35" s="218">
        <v>10.3016311664902</v>
      </c>
      <c r="H35" s="218">
        <v>5.8272729596063355</v>
      </c>
      <c r="I35" s="218">
        <v>11.826833569812893</v>
      </c>
      <c r="J35" s="218">
        <v>5.9516774764044333</v>
      </c>
      <c r="K35" s="218">
        <v>4.9134172185462486</v>
      </c>
      <c r="L35" s="218">
        <v>9.2690984554841087</v>
      </c>
      <c r="M35" s="218">
        <v>4.8261888598188287</v>
      </c>
      <c r="N35" s="218">
        <v>2.8232728286927551</v>
      </c>
      <c r="O35" s="218">
        <v>14.279949699271743</v>
      </c>
      <c r="P35" s="219"/>
      <c r="Q35" s="218">
        <v>47.204230967379019</v>
      </c>
    </row>
    <row r="36" spans="1:17" ht="14.5" x14ac:dyDescent="0.35">
      <c r="A36" s="206"/>
      <c r="B36" s="206"/>
      <c r="C36" s="212"/>
      <c r="D36" s="220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21"/>
    </row>
    <row r="37" spans="1:17" ht="14.5" x14ac:dyDescent="0.35">
      <c r="A37" s="201" t="s">
        <v>181</v>
      </c>
      <c r="B37" s="222" t="s">
        <v>72</v>
      </c>
      <c r="C37" s="212"/>
      <c r="D37" s="223">
        <v>-2.57847979776199</v>
      </c>
      <c r="E37" s="223">
        <v>-3.8091615856151049</v>
      </c>
      <c r="F37" s="223">
        <v>3.9739848139677307</v>
      </c>
      <c r="G37" s="223">
        <v>-6.825500660932696</v>
      </c>
      <c r="H37" s="223">
        <v>3.7944551105778817</v>
      </c>
      <c r="I37" s="223">
        <v>-10.60002925007271</v>
      </c>
      <c r="J37" s="223">
        <v>-7.8035947978922424</v>
      </c>
      <c r="K37" s="223">
        <v>-11.095073884382831</v>
      </c>
      <c r="L37" s="223">
        <v>5.4075803513676153</v>
      </c>
      <c r="M37" s="223">
        <v>3.6468877415831797</v>
      </c>
      <c r="N37" s="223">
        <v>-4.709256533488988</v>
      </c>
      <c r="O37" s="223">
        <v>-6.487646304946491</v>
      </c>
      <c r="P37" s="219"/>
      <c r="Q37" s="224">
        <v>-0.85412221747595418</v>
      </c>
    </row>
    <row r="38" spans="1:17" x14ac:dyDescent="0.3">
      <c r="A38" s="225"/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  <c r="N38" s="225"/>
      <c r="O38" s="225"/>
      <c r="P38" s="225"/>
      <c r="Q38" s="225"/>
    </row>
    <row r="40" spans="1:17" ht="14.5" x14ac:dyDescent="0.35">
      <c r="A40" s="226" t="s">
        <v>182</v>
      </c>
      <c r="B40" s="227"/>
      <c r="C40" s="227"/>
      <c r="D40" s="215"/>
      <c r="E40" s="215"/>
      <c r="F40" s="215"/>
      <c r="G40" s="215"/>
      <c r="H40" s="215"/>
      <c r="I40" s="215"/>
      <c r="J40" s="215"/>
      <c r="K40" s="215"/>
      <c r="L40" s="215"/>
      <c r="M40" s="215"/>
    </row>
    <row r="41" spans="1:17" ht="14.5" x14ac:dyDescent="0.3">
      <c r="A41" s="228" t="s">
        <v>183</v>
      </c>
      <c r="B41" s="228"/>
      <c r="C41" s="228"/>
      <c r="D41" s="229"/>
      <c r="E41" s="229"/>
      <c r="F41" s="229"/>
      <c r="G41" s="229"/>
      <c r="H41" s="229"/>
      <c r="I41" s="229"/>
      <c r="J41" s="229"/>
      <c r="K41" s="229"/>
      <c r="L41" s="229"/>
      <c r="M41" s="229"/>
    </row>
    <row r="42" spans="1:17" ht="14.5" x14ac:dyDescent="0.3">
      <c r="A42" s="228" t="s">
        <v>184</v>
      </c>
      <c r="B42" s="228"/>
      <c r="C42" s="228"/>
      <c r="D42" s="229"/>
      <c r="E42" s="229"/>
      <c r="F42" s="229"/>
      <c r="G42" s="229"/>
      <c r="H42" s="229"/>
      <c r="I42" s="229"/>
      <c r="J42" s="229"/>
      <c r="K42" s="229"/>
      <c r="L42" s="229"/>
      <c r="M42" s="229"/>
    </row>
    <row r="43" spans="1:17" ht="14.5" x14ac:dyDescent="0.35">
      <c r="A43" s="226" t="s">
        <v>185</v>
      </c>
      <c r="B43" s="227"/>
      <c r="C43" s="227"/>
      <c r="D43" s="215"/>
      <c r="E43" s="215"/>
      <c r="F43" s="215"/>
      <c r="G43" s="215"/>
      <c r="H43" s="215"/>
      <c r="I43" s="215"/>
      <c r="J43" s="215"/>
      <c r="K43" s="215"/>
      <c r="L43" s="215"/>
      <c r="M43" s="215"/>
    </row>
    <row r="44" spans="1:17" x14ac:dyDescent="0.3">
      <c r="A44" s="230"/>
      <c r="B44" s="230"/>
      <c r="C44" s="230"/>
      <c r="D44" s="230"/>
      <c r="E44" s="230"/>
      <c r="F44" s="230"/>
      <c r="G44" s="230"/>
      <c r="H44" s="230"/>
      <c r="I44" s="230"/>
      <c r="J44" s="230"/>
      <c r="K44" s="230"/>
      <c r="L44" s="230"/>
      <c r="M44" s="230"/>
    </row>
  </sheetData>
  <mergeCells count="4">
    <mergeCell ref="A1:Q1"/>
    <mergeCell ref="A3:A4"/>
    <mergeCell ref="I6:J6"/>
    <mergeCell ref="I12:J1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6565E-126E-45A6-B36F-52F450C3814C}">
  <dimension ref="A1:J20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12" style="140" customWidth="1"/>
    <col min="2" max="3" width="11" style="140" customWidth="1"/>
    <col min="4" max="4" width="10.81640625" style="140" customWidth="1"/>
    <col min="5" max="5" width="10.7265625" style="140" customWidth="1"/>
    <col min="6" max="8" width="11" style="140" customWidth="1"/>
    <col min="9" max="9" width="10.1796875" style="140" customWidth="1"/>
    <col min="10" max="10" width="11" style="140" customWidth="1"/>
    <col min="11" max="16384" width="8.81640625" style="140"/>
  </cols>
  <sheetData>
    <row r="1" spans="1:10" x14ac:dyDescent="0.3">
      <c r="A1" s="140" t="s">
        <v>334</v>
      </c>
    </row>
    <row r="2" spans="1:10" x14ac:dyDescent="0.3">
      <c r="B2" s="60"/>
      <c r="C2" s="60"/>
      <c r="D2" s="60"/>
      <c r="E2" s="60"/>
      <c r="F2" s="60"/>
      <c r="G2" s="60"/>
      <c r="J2" s="60"/>
    </row>
    <row r="3" spans="1:10" ht="27" customHeight="1" x14ac:dyDescent="0.3">
      <c r="A3" s="405" t="s">
        <v>141</v>
      </c>
      <c r="B3" s="407" t="s">
        <v>186</v>
      </c>
      <c r="C3" s="407"/>
      <c r="D3" s="407"/>
      <c r="E3" s="407" t="s">
        <v>187</v>
      </c>
      <c r="F3" s="407"/>
      <c r="G3" s="407"/>
      <c r="H3" s="407" t="s">
        <v>188</v>
      </c>
      <c r="I3" s="407"/>
      <c r="J3" s="407"/>
    </row>
    <row r="4" spans="1:10" ht="42" customHeight="1" x14ac:dyDescent="0.3">
      <c r="A4" s="406"/>
      <c r="B4" s="66" t="s">
        <v>189</v>
      </c>
      <c r="C4" s="66" t="s">
        <v>190</v>
      </c>
      <c r="D4" s="66" t="s">
        <v>191</v>
      </c>
      <c r="E4" s="66" t="s">
        <v>189</v>
      </c>
      <c r="F4" s="66" t="s">
        <v>190</v>
      </c>
      <c r="G4" s="66" t="s">
        <v>192</v>
      </c>
      <c r="H4" s="66" t="s">
        <v>189</v>
      </c>
      <c r="I4" s="66" t="s">
        <v>190</v>
      </c>
      <c r="J4" s="66" t="s">
        <v>192</v>
      </c>
    </row>
    <row r="5" spans="1:10" ht="15.65" customHeight="1" x14ac:dyDescent="0.3">
      <c r="A5" s="168">
        <v>2015</v>
      </c>
      <c r="B5" s="169">
        <v>44347.517999999996</v>
      </c>
      <c r="C5" s="170">
        <v>-0.16367095517152278</v>
      </c>
      <c r="D5" s="171">
        <v>133.88091629785717</v>
      </c>
      <c r="E5" s="169">
        <v>31355.501</v>
      </c>
      <c r="F5" s="170">
        <v>0.33805271447615964</v>
      </c>
      <c r="G5" s="171">
        <v>121.38051826388565</v>
      </c>
      <c r="H5" s="169">
        <v>880655.50899999996</v>
      </c>
      <c r="I5" s="170">
        <v>-1.6223876549245164</v>
      </c>
      <c r="J5" s="171">
        <v>59.515665805255466</v>
      </c>
    </row>
    <row r="6" spans="1:10" ht="16.5" customHeight="1" x14ac:dyDescent="0.3">
      <c r="A6" s="168">
        <v>2016</v>
      </c>
      <c r="B6" s="169">
        <v>43444.067000000003</v>
      </c>
      <c r="C6" s="172">
        <v>-2.0372075839734567</v>
      </c>
      <c r="D6" s="171">
        <v>137.80655281138382</v>
      </c>
      <c r="E6" s="169">
        <v>32474.722000000002</v>
      </c>
      <c r="F6" s="172">
        <v>3.5694566002947981</v>
      </c>
      <c r="G6" s="171">
        <v>120.78179498718717</v>
      </c>
      <c r="H6" s="169">
        <v>860429.53200000001</v>
      </c>
      <c r="I6" s="172">
        <v>-2.2966956764929471</v>
      </c>
      <c r="J6" s="171">
        <v>56.777962038068829</v>
      </c>
    </row>
    <row r="7" spans="1:10" ht="19.5" customHeight="1" x14ac:dyDescent="0.3">
      <c r="A7" s="168">
        <v>2017</v>
      </c>
      <c r="B7" s="169">
        <v>42919.150999999998</v>
      </c>
      <c r="C7" s="172">
        <v>-1.2082570446270711</v>
      </c>
      <c r="D7" s="173">
        <v>129.93675902491006</v>
      </c>
      <c r="E7" s="169">
        <v>31961.632000000001</v>
      </c>
      <c r="F7" s="172">
        <v>-1.579967335825077</v>
      </c>
      <c r="G7" s="173">
        <v>117.36705811502559</v>
      </c>
      <c r="H7" s="169">
        <v>808989.15599999996</v>
      </c>
      <c r="I7" s="172">
        <v>-5.978453096609897</v>
      </c>
      <c r="J7" s="171">
        <v>52.125455604495862</v>
      </c>
    </row>
    <row r="8" spans="1:10" ht="19.5" customHeight="1" x14ac:dyDescent="0.3">
      <c r="A8" s="168">
        <v>2018</v>
      </c>
      <c r="B8" s="169">
        <v>41225.56</v>
      </c>
      <c r="C8" s="172">
        <v>-3.9460030325390187</v>
      </c>
      <c r="D8" s="173">
        <v>124.84044260597287</v>
      </c>
      <c r="E8" s="169">
        <v>31409.994999999999</v>
      </c>
      <c r="F8" s="172">
        <v>-1.7259350210902948</v>
      </c>
      <c r="G8" s="173">
        <v>110.20238859592801</v>
      </c>
      <c r="H8" s="169">
        <v>752309.03</v>
      </c>
      <c r="I8" s="172">
        <v>-7.0062899582302842</v>
      </c>
      <c r="J8" s="171">
        <v>47.540675131413032</v>
      </c>
    </row>
    <row r="9" spans="1:10" ht="19.5" customHeight="1" x14ac:dyDescent="0.3">
      <c r="A9" s="168">
        <v>2019</v>
      </c>
      <c r="B9" s="169">
        <v>39943.535000000003</v>
      </c>
      <c r="C9" s="172">
        <v>-3.1097818925928338</v>
      </c>
      <c r="D9" s="173">
        <v>121.74195367266078</v>
      </c>
      <c r="E9" s="169">
        <v>30773.59</v>
      </c>
      <c r="F9" s="172">
        <v>-2.0261225765874804</v>
      </c>
      <c r="G9" s="173">
        <v>105.23547837743565</v>
      </c>
      <c r="H9" s="169">
        <v>700075.51500000001</v>
      </c>
      <c r="I9" s="172">
        <v>-6.9430929202059444</v>
      </c>
      <c r="J9" s="171">
        <v>43.638265521173558</v>
      </c>
    </row>
    <row r="10" spans="1:10" ht="19.5" customHeight="1" x14ac:dyDescent="0.3">
      <c r="A10" s="168">
        <v>2020</v>
      </c>
      <c r="B10" s="169">
        <v>39718.241000000002</v>
      </c>
      <c r="C10" s="172">
        <v>-0.56403120054347133</v>
      </c>
      <c r="D10" s="173">
        <v>123.35585329569136</v>
      </c>
      <c r="E10" s="169">
        <v>31576.760999999999</v>
      </c>
      <c r="F10" s="172">
        <v>2.6099359873189916</v>
      </c>
      <c r="G10" s="173">
        <v>111.19047635815598</v>
      </c>
      <c r="H10" s="169">
        <v>739563.20499999996</v>
      </c>
      <c r="I10" s="172">
        <v>5.6404900834162071</v>
      </c>
      <c r="J10" s="171">
        <v>49.425408062262541</v>
      </c>
    </row>
    <row r="11" spans="1:10" ht="19.5" customHeight="1" x14ac:dyDescent="0.3">
      <c r="A11" s="168">
        <v>2021</v>
      </c>
      <c r="B11" s="169">
        <v>40733.766000000003</v>
      </c>
      <c r="C11" s="172">
        <v>2.5568226951440307</v>
      </c>
      <c r="D11" s="171">
        <v>120.58402505594961</v>
      </c>
      <c r="E11" s="169">
        <v>32559.877</v>
      </c>
      <c r="F11" s="172">
        <v>3.1134162240389438</v>
      </c>
      <c r="G11" s="171">
        <v>106.3693703406054</v>
      </c>
      <c r="H11" s="169">
        <v>736701.85900000005</v>
      </c>
      <c r="I11" s="172">
        <v>-0.38689674941304081</v>
      </c>
      <c r="J11" s="171">
        <v>44.811101580251886</v>
      </c>
    </row>
    <row r="12" spans="1:10" ht="19.5" customHeight="1" x14ac:dyDescent="0.3">
      <c r="A12" s="168">
        <v>2022</v>
      </c>
      <c r="B12" s="169">
        <v>40442.050000000003</v>
      </c>
      <c r="C12" s="172">
        <v>-0.71615278587302811</v>
      </c>
      <c r="D12" s="171">
        <v>107.07141174072241</v>
      </c>
      <c r="E12" s="169">
        <v>33696.069000000003</v>
      </c>
      <c r="F12" s="172">
        <v>3.4895463517875167</v>
      </c>
      <c r="G12" s="171">
        <v>110.64252057961117</v>
      </c>
      <c r="H12" s="169">
        <v>718803.478</v>
      </c>
      <c r="I12" s="172">
        <v>-2.4295284152391492</v>
      </c>
      <c r="J12" s="171">
        <v>40.098735573827263</v>
      </c>
    </row>
    <row r="13" spans="1:10" ht="19.5" customHeight="1" x14ac:dyDescent="0.3">
      <c r="A13" s="168">
        <v>2023</v>
      </c>
      <c r="B13" s="169">
        <v>39420.514000000003</v>
      </c>
      <c r="C13" s="172">
        <v>-2.5259253672847941</v>
      </c>
      <c r="D13" s="171">
        <v>99.769217725382617</v>
      </c>
      <c r="E13" s="169">
        <v>33492.599000000002</v>
      </c>
      <c r="F13" s="172">
        <v>1.1870642833738225</v>
      </c>
      <c r="G13" s="171">
        <v>99.387466405489405</v>
      </c>
      <c r="H13" s="169">
        <v>684766.14800000004</v>
      </c>
      <c r="I13" s="172">
        <v>-4.7343912545732065</v>
      </c>
      <c r="J13" s="171">
        <v>35.850905187930579</v>
      </c>
    </row>
    <row r="14" spans="1:10" ht="19.5" customHeight="1" x14ac:dyDescent="0.3">
      <c r="A14" s="168">
        <v>2024</v>
      </c>
      <c r="B14" s="169">
        <v>38228.012000000002</v>
      </c>
      <c r="C14" s="172">
        <v>-3.0250797846014903</v>
      </c>
      <c r="D14" s="171">
        <v>86.101453192428622</v>
      </c>
      <c r="E14" s="169">
        <v>33634.002999999997</v>
      </c>
      <c r="F14" s="172">
        <v>0.42219476607352863</v>
      </c>
      <c r="G14" s="171">
        <v>90.788121479106096</v>
      </c>
      <c r="H14" s="169">
        <v>661243.78</v>
      </c>
      <c r="I14" s="172">
        <v>-3.4350950421106412</v>
      </c>
      <c r="J14" s="171">
        <v>33.763462876640396</v>
      </c>
    </row>
    <row r="15" spans="1:10" x14ac:dyDescent="0.3">
      <c r="A15" s="174" t="s">
        <v>201</v>
      </c>
      <c r="B15" s="175">
        <v>37988.290999999997</v>
      </c>
      <c r="C15" s="176">
        <v>-0.62708204653698696</v>
      </c>
      <c r="D15" s="177" t="s">
        <v>72</v>
      </c>
      <c r="E15" s="175">
        <v>33947.896999999997</v>
      </c>
      <c r="F15" s="176">
        <v>0.93326387584611992</v>
      </c>
      <c r="G15" s="177" t="s">
        <v>72</v>
      </c>
      <c r="H15" s="175">
        <v>663162.90899999999</v>
      </c>
      <c r="I15" s="176">
        <v>0.29023017804416351</v>
      </c>
      <c r="J15" s="177" t="s">
        <v>72</v>
      </c>
    </row>
    <row r="16" spans="1:10" x14ac:dyDescent="0.3">
      <c r="A16" s="140" t="s">
        <v>202</v>
      </c>
      <c r="B16" s="169"/>
      <c r="C16" s="178"/>
      <c r="D16" s="179"/>
      <c r="E16" s="169"/>
      <c r="F16" s="178"/>
      <c r="G16" s="178"/>
      <c r="H16" s="169"/>
      <c r="I16" s="178"/>
      <c r="J16" s="180"/>
    </row>
    <row r="17" spans="1:5" x14ac:dyDescent="0.3">
      <c r="A17" s="140" t="s">
        <v>203</v>
      </c>
      <c r="B17" s="181"/>
      <c r="C17" s="182"/>
      <c r="D17" s="183">
        <v>-47.779463105428547</v>
      </c>
      <c r="E17" s="184"/>
    </row>
    <row r="18" spans="1:5" x14ac:dyDescent="0.3">
      <c r="A18" s="140" t="s">
        <v>204</v>
      </c>
      <c r="B18" s="181"/>
      <c r="C18" s="185">
        <v>-0.13798981940770608</v>
      </c>
      <c r="D18" s="186"/>
      <c r="E18" s="186"/>
    </row>
    <row r="19" spans="1:5" x14ac:dyDescent="0.3">
      <c r="A19" s="140" t="s">
        <v>205</v>
      </c>
      <c r="B19" s="181"/>
    </row>
    <row r="20" spans="1:5" x14ac:dyDescent="0.3">
      <c r="A20" s="140" t="s">
        <v>206</v>
      </c>
    </row>
  </sheetData>
  <mergeCells count="4">
    <mergeCell ref="A3:A4"/>
    <mergeCell ref="B3:D3"/>
    <mergeCell ref="E3:G3"/>
    <mergeCell ref="H3:J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25905-3407-4B96-94CC-8E663B25AEC2}">
  <dimension ref="A1:O28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26.1796875" style="2" customWidth="1"/>
    <col min="2" max="2" width="11.81640625" style="2" customWidth="1"/>
    <col min="3" max="3" width="11.453125" style="2" customWidth="1"/>
    <col min="4" max="4" width="3" style="2" customWidth="1"/>
    <col min="5" max="5" width="8.81640625" style="2"/>
    <col min="6" max="6" width="11.81640625" style="2" customWidth="1"/>
    <col min="7" max="7" width="3" style="2" customWidth="1"/>
    <col min="8" max="8" width="8.81640625" style="2"/>
    <col min="9" max="9" width="10.81640625" style="2" customWidth="1"/>
    <col min="10" max="10" width="3" style="2" customWidth="1"/>
    <col min="11" max="11" width="8.81640625" style="2"/>
    <col min="12" max="12" width="11.54296875" style="2" customWidth="1"/>
    <col min="13" max="13" width="3" style="2" customWidth="1"/>
    <col min="14" max="14" width="8.7265625" style="91"/>
    <col min="15" max="15" width="11.81640625" style="91" customWidth="1"/>
    <col min="16" max="16" width="2.26953125" style="2" customWidth="1"/>
    <col min="17" max="16384" width="8.81640625" style="2"/>
  </cols>
  <sheetData>
    <row r="1" spans="1:15" x14ac:dyDescent="0.35">
      <c r="A1" s="2" t="s">
        <v>335</v>
      </c>
    </row>
    <row r="3" spans="1:15" ht="23.15" customHeight="1" x14ac:dyDescent="0.35">
      <c r="A3" s="409"/>
      <c r="B3" s="411" t="s">
        <v>44</v>
      </c>
      <c r="C3" s="411"/>
      <c r="D3" s="10"/>
      <c r="E3" s="411" t="s">
        <v>45</v>
      </c>
      <c r="F3" s="411"/>
      <c r="G3" s="10"/>
      <c r="H3" s="411" t="s">
        <v>4</v>
      </c>
      <c r="I3" s="411"/>
      <c r="J3" s="10"/>
      <c r="K3" s="411" t="s">
        <v>87</v>
      </c>
      <c r="L3" s="411"/>
      <c r="M3" s="10"/>
      <c r="N3" s="408" t="s">
        <v>46</v>
      </c>
      <c r="O3" s="408"/>
    </row>
    <row r="4" spans="1:15" ht="42.75" customHeight="1" x14ac:dyDescent="0.35">
      <c r="A4" s="410"/>
      <c r="B4" s="12" t="s">
        <v>189</v>
      </c>
      <c r="C4" s="12" t="s">
        <v>190</v>
      </c>
      <c r="D4" s="13"/>
      <c r="E4" s="12" t="s">
        <v>189</v>
      </c>
      <c r="F4" s="12" t="s">
        <v>190</v>
      </c>
      <c r="G4" s="13"/>
      <c r="H4" s="12" t="s">
        <v>189</v>
      </c>
      <c r="I4" s="12" t="s">
        <v>190</v>
      </c>
      <c r="J4" s="13"/>
      <c r="K4" s="12" t="s">
        <v>189</v>
      </c>
      <c r="L4" s="12" t="s">
        <v>190</v>
      </c>
      <c r="M4" s="13"/>
      <c r="N4" s="154" t="s">
        <v>189</v>
      </c>
      <c r="O4" s="154" t="s">
        <v>190</v>
      </c>
    </row>
    <row r="5" spans="1:15" x14ac:dyDescent="0.35">
      <c r="A5" s="155">
        <v>2015</v>
      </c>
      <c r="B5" s="143">
        <v>12414.634</v>
      </c>
      <c r="C5" s="156">
        <v>0.2</v>
      </c>
      <c r="D5" s="149"/>
      <c r="E5" s="143">
        <v>14889.049000000001</v>
      </c>
      <c r="F5" s="156">
        <v>-0.8</v>
      </c>
      <c r="G5" s="149"/>
      <c r="H5" s="143">
        <v>8578</v>
      </c>
      <c r="I5" s="156">
        <v>-0.5</v>
      </c>
      <c r="J5" s="149"/>
      <c r="K5" s="143">
        <v>5258.5349999999999</v>
      </c>
      <c r="L5" s="156">
        <v>2</v>
      </c>
      <c r="M5" s="149"/>
      <c r="N5" s="157">
        <v>3207.32</v>
      </c>
      <c r="O5" s="158">
        <v>-1.2</v>
      </c>
    </row>
    <row r="6" spans="1:15" ht="16" customHeight="1" x14ac:dyDescent="0.35">
      <c r="A6" s="155">
        <v>2016</v>
      </c>
      <c r="B6" s="143">
        <v>12202.578</v>
      </c>
      <c r="C6" s="156">
        <v>-1.7</v>
      </c>
      <c r="D6" s="149"/>
      <c r="E6" s="143">
        <v>14955.838</v>
      </c>
      <c r="F6" s="156">
        <v>0.4</v>
      </c>
      <c r="G6" s="149"/>
      <c r="H6" s="143">
        <v>8229.9920000000002</v>
      </c>
      <c r="I6" s="156">
        <v>-4.0999999999999996</v>
      </c>
      <c r="J6" s="149"/>
      <c r="K6" s="143">
        <v>5028.598</v>
      </c>
      <c r="L6" s="156">
        <v>-4.4000000000000004</v>
      </c>
      <c r="M6" s="149"/>
      <c r="N6" s="157">
        <v>3027.0610000000001</v>
      </c>
      <c r="O6" s="158">
        <v>-5.6</v>
      </c>
    </row>
    <row r="7" spans="1:15" ht="16.5" customHeight="1" x14ac:dyDescent="0.35">
      <c r="A7" s="155">
        <v>2017</v>
      </c>
      <c r="B7" s="143">
        <v>11962.821</v>
      </c>
      <c r="C7" s="156">
        <v>-2</v>
      </c>
      <c r="E7" s="143">
        <v>14936</v>
      </c>
      <c r="F7" s="156">
        <v>-0.1</v>
      </c>
      <c r="H7" s="143">
        <v>8178</v>
      </c>
      <c r="I7" s="156">
        <v>-0.6</v>
      </c>
      <c r="K7" s="143">
        <v>4989</v>
      </c>
      <c r="L7" s="156">
        <v>-0.8</v>
      </c>
      <c r="N7" s="157">
        <v>2853</v>
      </c>
      <c r="O7" s="158">
        <v>-5.8</v>
      </c>
    </row>
    <row r="8" spans="1:15" ht="16.5" customHeight="1" x14ac:dyDescent="0.35">
      <c r="A8" s="155">
        <v>2018</v>
      </c>
      <c r="B8" s="143">
        <v>11555.212</v>
      </c>
      <c r="C8" s="156">
        <v>-3.4</v>
      </c>
      <c r="E8" s="143">
        <v>14801</v>
      </c>
      <c r="F8" s="156">
        <v>-0.9</v>
      </c>
      <c r="H8" s="143">
        <v>7553</v>
      </c>
      <c r="I8" s="156">
        <v>-7.6</v>
      </c>
      <c r="K8" s="143">
        <v>4714</v>
      </c>
      <c r="L8" s="156">
        <v>-5.5</v>
      </c>
      <c r="N8" s="157">
        <v>2602</v>
      </c>
      <c r="O8" s="158">
        <v>-8.8000000000000007</v>
      </c>
    </row>
    <row r="9" spans="1:15" ht="16.5" customHeight="1" x14ac:dyDescent="0.35">
      <c r="A9" s="155">
        <v>2019</v>
      </c>
      <c r="B9" s="143">
        <v>11129.846</v>
      </c>
      <c r="C9" s="156">
        <v>-3.7</v>
      </c>
      <c r="E9" s="143">
        <v>14529.42</v>
      </c>
      <c r="F9" s="156">
        <v>-1.8</v>
      </c>
      <c r="H9" s="143">
        <v>7117.3630000000003</v>
      </c>
      <c r="I9" s="156">
        <v>-5.8</v>
      </c>
      <c r="K9" s="143">
        <v>4728.1229999999996</v>
      </c>
      <c r="L9" s="156">
        <v>0.3</v>
      </c>
      <c r="N9" s="157">
        <v>2439.0940000000001</v>
      </c>
      <c r="O9" s="158">
        <v>-6.3</v>
      </c>
    </row>
    <row r="10" spans="1:15" ht="16.5" customHeight="1" x14ac:dyDescent="0.35">
      <c r="A10" s="155">
        <v>2020</v>
      </c>
      <c r="B10" s="143">
        <v>11083.477000000001</v>
      </c>
      <c r="C10" s="156">
        <v>-0.4</v>
      </c>
      <c r="E10" s="143">
        <v>14564.811</v>
      </c>
      <c r="F10" s="156">
        <v>0.2</v>
      </c>
      <c r="H10" s="143">
        <v>6887.0460000000003</v>
      </c>
      <c r="I10" s="156">
        <v>-3.2</v>
      </c>
      <c r="K10" s="143">
        <v>4797.6170000000002</v>
      </c>
      <c r="L10" s="156">
        <v>1.5</v>
      </c>
      <c r="N10" s="157">
        <v>2385.29</v>
      </c>
      <c r="O10" s="158">
        <v>-2.2000000000000002</v>
      </c>
    </row>
    <row r="11" spans="1:15" ht="16.5" customHeight="1" x14ac:dyDescent="0.35">
      <c r="A11" s="155">
        <v>2021</v>
      </c>
      <c r="B11" s="143">
        <v>11336.826999999999</v>
      </c>
      <c r="C11" s="156">
        <v>2.2999999999999998</v>
      </c>
      <c r="E11" s="143">
        <v>14786.214</v>
      </c>
      <c r="F11" s="156">
        <v>1.5</v>
      </c>
      <c r="H11" s="143">
        <v>7053.835</v>
      </c>
      <c r="I11" s="156">
        <v>2.4</v>
      </c>
      <c r="K11" s="143">
        <v>5043.3440000000001</v>
      </c>
      <c r="L11" s="156">
        <v>5.0999999999999996</v>
      </c>
      <c r="N11" s="157">
        <v>2513.5459999999998</v>
      </c>
      <c r="O11" s="158">
        <v>5.4</v>
      </c>
    </row>
    <row r="12" spans="1:15" ht="16.5" customHeight="1" x14ac:dyDescent="0.35">
      <c r="A12" s="155">
        <v>2022</v>
      </c>
      <c r="B12" s="159">
        <v>11366.114</v>
      </c>
      <c r="C12" s="156">
        <v>0.3</v>
      </c>
      <c r="E12" s="143">
        <v>14489.312</v>
      </c>
      <c r="F12" s="156">
        <v>-2</v>
      </c>
      <c r="H12" s="143">
        <v>6918.4229999999998</v>
      </c>
      <c r="I12" s="156">
        <v>-1.9</v>
      </c>
      <c r="K12" s="143">
        <v>5164.6949999999997</v>
      </c>
      <c r="L12" s="156">
        <v>2.4</v>
      </c>
      <c r="N12" s="143">
        <v>2503.5059999999999</v>
      </c>
      <c r="O12" s="158">
        <v>-0.4</v>
      </c>
    </row>
    <row r="13" spans="1:15" ht="16.5" customHeight="1" x14ac:dyDescent="0.35">
      <c r="A13" s="155">
        <v>2023</v>
      </c>
      <c r="B13" s="159">
        <v>10836.852999999999</v>
      </c>
      <c r="C13" s="156">
        <v>-4.4101757925740612</v>
      </c>
      <c r="E13" s="143">
        <v>14042.049000000001</v>
      </c>
      <c r="F13" s="156">
        <v>-5.0328299049371195</v>
      </c>
      <c r="H13" s="143">
        <v>6928.067</v>
      </c>
      <c r="I13" s="156">
        <v>-1.7829733754758941</v>
      </c>
      <c r="K13" s="143">
        <v>5100.8969999999999</v>
      </c>
      <c r="L13" s="156">
        <v>1.1411674476299827</v>
      </c>
      <c r="N13" s="143">
        <v>2512.65</v>
      </c>
      <c r="O13" s="156">
        <v>-3.5646851101978273E-2</v>
      </c>
    </row>
    <row r="14" spans="1:15" ht="16.5" customHeight="1" x14ac:dyDescent="0.35">
      <c r="A14" s="155">
        <v>2024</v>
      </c>
      <c r="B14" s="159">
        <v>10383.148999999999</v>
      </c>
      <c r="C14" s="156">
        <v>-8.6482064142590875</v>
      </c>
      <c r="E14" s="143">
        <v>13587.949000000001</v>
      </c>
      <c r="F14" s="156">
        <v>-6.2208819852868062</v>
      </c>
      <c r="H14" s="143">
        <v>6716.3410000000003</v>
      </c>
      <c r="I14" s="156">
        <v>-2.9209257658862349</v>
      </c>
      <c r="K14" s="143">
        <v>5039.598</v>
      </c>
      <c r="L14" s="156">
        <v>-2.4221565842707027</v>
      </c>
      <c r="N14" s="143">
        <v>2500.9760000000001</v>
      </c>
      <c r="O14" s="156">
        <v>-0.10105827587390426</v>
      </c>
    </row>
    <row r="15" spans="1:15" s="91" customFormat="1" ht="26.15" customHeight="1" x14ac:dyDescent="0.35">
      <c r="A15" s="160" t="s">
        <v>336</v>
      </c>
      <c r="B15" s="161" t="s">
        <v>72</v>
      </c>
      <c r="C15" s="162">
        <v>-16.363631823539869</v>
      </c>
      <c r="D15" s="162"/>
      <c r="E15" s="161" t="s">
        <v>72</v>
      </c>
      <c r="F15" s="162">
        <v>-8.738637370324998</v>
      </c>
      <c r="G15" s="162"/>
      <c r="H15" s="161" t="s">
        <v>72</v>
      </c>
      <c r="I15" s="162">
        <v>-21.702716250874328</v>
      </c>
      <c r="J15" s="162"/>
      <c r="K15" s="161" t="s">
        <v>72</v>
      </c>
      <c r="L15" s="162">
        <v>-4.1634599750691006</v>
      </c>
      <c r="M15" s="162"/>
      <c r="N15" s="161" t="s">
        <v>72</v>
      </c>
      <c r="O15" s="162">
        <v>-22.022872678747365</v>
      </c>
    </row>
    <row r="16" spans="1:15" ht="25.5" customHeight="1" x14ac:dyDescent="0.35">
      <c r="A16" s="163" t="s">
        <v>337</v>
      </c>
      <c r="B16" s="164">
        <v>27.161101131808785</v>
      </c>
      <c r="C16" s="165" t="s">
        <v>72</v>
      </c>
      <c r="D16" s="164"/>
      <c r="E16" s="164">
        <v>35.544482407298602</v>
      </c>
      <c r="F16" s="165" t="s">
        <v>72</v>
      </c>
      <c r="G16" s="164"/>
      <c r="H16" s="164">
        <v>17.569161064404813</v>
      </c>
      <c r="I16" s="165" t="s">
        <v>72</v>
      </c>
      <c r="J16" s="164"/>
      <c r="K16" s="164">
        <v>13.182997849848951</v>
      </c>
      <c r="L16" s="165" t="s">
        <v>72</v>
      </c>
      <c r="M16" s="164"/>
      <c r="N16" s="164">
        <v>6.5422601625216608</v>
      </c>
      <c r="O16" s="165" t="s">
        <v>72</v>
      </c>
    </row>
    <row r="17" spans="1:15" x14ac:dyDescent="0.35">
      <c r="A17" s="140" t="s">
        <v>202</v>
      </c>
      <c r="B17" s="143"/>
      <c r="C17" s="152"/>
      <c r="D17" s="149"/>
      <c r="E17" s="143"/>
      <c r="F17" s="152"/>
      <c r="G17" s="149"/>
      <c r="H17" s="143"/>
      <c r="I17" s="152"/>
      <c r="J17" s="149"/>
      <c r="L17" s="152"/>
      <c r="O17" s="152"/>
    </row>
    <row r="18" spans="1:15" x14ac:dyDescent="0.35">
      <c r="A18" s="140" t="s">
        <v>214</v>
      </c>
      <c r="B18" s="166"/>
      <c r="C18" s="112"/>
      <c r="D18" s="140"/>
      <c r="E18" s="166"/>
      <c r="F18" s="112"/>
      <c r="G18" s="140"/>
      <c r="H18" s="166"/>
      <c r="I18" s="112"/>
      <c r="J18" s="140"/>
      <c r="K18" s="140"/>
      <c r="L18" s="112"/>
      <c r="M18" s="140"/>
      <c r="N18" s="140"/>
      <c r="O18" s="112"/>
    </row>
    <row r="19" spans="1:15" x14ac:dyDescent="0.35">
      <c r="A19" s="141" t="s">
        <v>215</v>
      </c>
      <c r="B19" s="143"/>
      <c r="C19" s="112"/>
      <c r="D19" s="143"/>
      <c r="E19" s="27"/>
      <c r="F19" s="112"/>
      <c r="I19" s="167"/>
    </row>
    <row r="21" spans="1:15" x14ac:dyDescent="0.35">
      <c r="B21" s="27"/>
      <c r="E21" s="27"/>
      <c r="H21" s="27"/>
      <c r="K21" s="27"/>
      <c r="M21" s="91"/>
      <c r="N21" s="27"/>
      <c r="O21" s="2"/>
    </row>
    <row r="22" spans="1:15" x14ac:dyDescent="0.35">
      <c r="M22" s="91"/>
      <c r="O22" s="2"/>
    </row>
    <row r="23" spans="1:15" x14ac:dyDescent="0.35">
      <c r="M23" s="91"/>
      <c r="O23" s="2"/>
    </row>
    <row r="24" spans="1:15" x14ac:dyDescent="0.35">
      <c r="M24" s="91"/>
      <c r="O24" s="2"/>
    </row>
    <row r="25" spans="1:15" x14ac:dyDescent="0.35">
      <c r="M25" s="91"/>
      <c r="O25" s="2"/>
    </row>
    <row r="26" spans="1:15" x14ac:dyDescent="0.35">
      <c r="M26" s="91"/>
      <c r="O26" s="2"/>
    </row>
    <row r="27" spans="1:15" x14ac:dyDescent="0.35">
      <c r="M27" s="91"/>
      <c r="O27" s="2"/>
    </row>
    <row r="28" spans="1:15" x14ac:dyDescent="0.35">
      <c r="M28" s="91"/>
      <c r="O28" s="2"/>
    </row>
  </sheetData>
  <mergeCells count="6">
    <mergeCell ref="N3:O3"/>
    <mergeCell ref="A3:A4"/>
    <mergeCell ref="B3:C3"/>
    <mergeCell ref="E3:F3"/>
    <mergeCell ref="H3:I3"/>
    <mergeCell ref="K3:L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AEA71-5700-4F99-BA63-91DADA9F7671}">
  <dimension ref="A1:U28"/>
  <sheetViews>
    <sheetView topLeftCell="M1" zoomScale="80" zoomScaleNormal="80" workbookViewId="0">
      <selection activeCell="M1" sqref="M1"/>
    </sheetView>
  </sheetViews>
  <sheetFormatPr defaultColWidth="8.81640625" defaultRowHeight="14.5" x14ac:dyDescent="0.35"/>
  <cols>
    <col min="1" max="1" width="17.7265625" style="2" customWidth="1"/>
    <col min="2" max="2" width="12.81640625" style="2" customWidth="1"/>
    <col min="3" max="3" width="14.54296875" style="2" customWidth="1"/>
    <col min="4" max="8" width="12.81640625" style="2" customWidth="1"/>
    <col min="9" max="9" width="13.7265625" style="2" customWidth="1"/>
    <col min="10" max="10" width="12.81640625" style="2" customWidth="1"/>
    <col min="11" max="11" width="13.81640625" style="2" customWidth="1"/>
    <col min="12" max="16384" width="8.81640625" style="2"/>
  </cols>
  <sheetData>
    <row r="1" spans="1:21" ht="19" customHeight="1" x14ac:dyDescent="0.35">
      <c r="B1" s="12" t="s">
        <v>216</v>
      </c>
      <c r="C1" s="12" t="s">
        <v>217</v>
      </c>
      <c r="D1" s="12" t="s">
        <v>218</v>
      </c>
      <c r="E1" s="12" t="s">
        <v>219</v>
      </c>
      <c r="F1" s="12" t="s">
        <v>220</v>
      </c>
      <c r="G1" s="12" t="s">
        <v>221</v>
      </c>
      <c r="H1" s="12" t="s">
        <v>222</v>
      </c>
      <c r="I1" s="12" t="s">
        <v>223</v>
      </c>
      <c r="J1" s="12" t="s">
        <v>224</v>
      </c>
      <c r="K1" s="12" t="s">
        <v>225</v>
      </c>
      <c r="M1" s="2" t="s">
        <v>394</v>
      </c>
    </row>
    <row r="2" spans="1:21" ht="42" customHeight="1" x14ac:dyDescent="0.35">
      <c r="A2" s="76">
        <v>2023</v>
      </c>
      <c r="B2" s="150">
        <v>1684</v>
      </c>
      <c r="C2" s="150">
        <v>1770</v>
      </c>
      <c r="D2" s="150">
        <v>3461</v>
      </c>
      <c r="E2" s="150">
        <v>4569</v>
      </c>
      <c r="F2" s="150">
        <v>5286</v>
      </c>
      <c r="G2" s="150">
        <v>7483</v>
      </c>
      <c r="H2" s="150">
        <v>5134</v>
      </c>
      <c r="I2" s="150">
        <v>7939</v>
      </c>
      <c r="J2" s="150">
        <v>4914</v>
      </c>
      <c r="K2" s="150">
        <v>42289</v>
      </c>
    </row>
    <row r="3" spans="1:21" x14ac:dyDescent="0.35">
      <c r="B3" s="151">
        <v>0.18508092892329345</v>
      </c>
      <c r="C3" s="151">
        <v>0.19675456389452334</v>
      </c>
      <c r="D3" s="152">
        <v>0.11970236169524426</v>
      </c>
      <c r="E3" s="152">
        <v>8.6305278174037089E-2</v>
      </c>
      <c r="F3" s="152">
        <v>0.15844838921762</v>
      </c>
      <c r="G3" s="152">
        <v>1.6062106813010306E-3</v>
      </c>
      <c r="H3" s="152">
        <v>4.2224928948436866E-2</v>
      </c>
      <c r="I3" s="152">
        <v>0.15661421911421911</v>
      </c>
      <c r="J3" s="151">
        <v>0.2300375469336671</v>
      </c>
      <c r="K3" s="152">
        <v>0.11111403047819232</v>
      </c>
    </row>
    <row r="6" spans="1:21" ht="43.5" x14ac:dyDescent="0.35">
      <c r="B6" s="12" t="s">
        <v>216</v>
      </c>
      <c r="C6" s="12" t="s">
        <v>217</v>
      </c>
      <c r="D6" s="12" t="s">
        <v>218</v>
      </c>
      <c r="E6" s="12" t="s">
        <v>219</v>
      </c>
      <c r="F6" s="12" t="s">
        <v>220</v>
      </c>
      <c r="G6" s="12" t="s">
        <v>221</v>
      </c>
      <c r="H6" s="12" t="s">
        <v>222</v>
      </c>
      <c r="I6" s="12" t="s">
        <v>223</v>
      </c>
      <c r="J6" s="12" t="s">
        <v>224</v>
      </c>
      <c r="K6" s="12" t="s">
        <v>225</v>
      </c>
    </row>
    <row r="7" spans="1:21" x14ac:dyDescent="0.35">
      <c r="A7" s="76">
        <v>2024</v>
      </c>
      <c r="B7" s="150">
        <v>1614</v>
      </c>
      <c r="C7" s="150">
        <v>1685</v>
      </c>
      <c r="D7" s="150">
        <v>3299</v>
      </c>
      <c r="E7" s="150">
        <v>4361</v>
      </c>
      <c r="F7" s="150">
        <v>5129</v>
      </c>
      <c r="G7" s="150">
        <v>6962</v>
      </c>
      <c r="H7" s="150">
        <v>4918</v>
      </c>
      <c r="I7" s="150">
        <v>7824</v>
      </c>
      <c r="J7" s="150">
        <v>4784</v>
      </c>
      <c r="K7" s="150">
        <v>40621</v>
      </c>
      <c r="L7" s="153"/>
    </row>
    <row r="8" spans="1:21" ht="16.5" customHeight="1" x14ac:dyDescent="0.35">
      <c r="B8" s="151">
        <f t="shared" ref="B8:K8" si="0">(B7-B2)/B2</f>
        <v>-4.1567695961995249E-2</v>
      </c>
      <c r="C8" s="151">
        <f t="shared" si="0"/>
        <v>-4.8022598870056499E-2</v>
      </c>
      <c r="D8" s="152">
        <f t="shared" si="0"/>
        <v>-4.6807281132620629E-2</v>
      </c>
      <c r="E8" s="152">
        <f t="shared" si="0"/>
        <v>-4.5524184723134166E-2</v>
      </c>
      <c r="F8" s="152">
        <f t="shared" si="0"/>
        <v>-2.9701097237987136E-2</v>
      </c>
      <c r="G8" s="152">
        <f t="shared" si="0"/>
        <v>-6.9624482159561671E-2</v>
      </c>
      <c r="H8" s="152">
        <f t="shared" si="0"/>
        <v>-4.2072458122321778E-2</v>
      </c>
      <c r="I8" s="152">
        <f t="shared" si="0"/>
        <v>-1.4485451568207583E-2</v>
      </c>
      <c r="J8" s="151">
        <f t="shared" si="0"/>
        <v>-2.6455026455026454E-2</v>
      </c>
      <c r="K8" s="152">
        <f t="shared" si="0"/>
        <v>-3.9442881127479956E-2</v>
      </c>
    </row>
    <row r="9" spans="1:21" ht="19.5" customHeight="1" x14ac:dyDescent="0.35"/>
    <row r="10" spans="1:21" ht="19.5" customHeight="1" x14ac:dyDescent="0.35"/>
    <row r="11" spans="1:21" ht="35.15" customHeight="1" x14ac:dyDescent="0.35"/>
    <row r="12" spans="1:21" ht="19.5" customHeight="1" x14ac:dyDescent="0.35"/>
    <row r="13" spans="1:21" ht="13.5" customHeight="1" x14ac:dyDescent="0.35">
      <c r="M13" s="140" t="s">
        <v>226</v>
      </c>
      <c r="U13" s="140"/>
    </row>
    <row r="14" spans="1:21" ht="13.5" customHeight="1" x14ac:dyDescent="0.35">
      <c r="M14" s="141" t="s">
        <v>215</v>
      </c>
      <c r="U14" s="141"/>
    </row>
    <row r="28" spans="12:12" ht="14.5" customHeight="1" x14ac:dyDescent="0.35">
      <c r="L28" s="142"/>
    </row>
  </sheetData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668FE-02FA-4FD0-A96E-2EAFA2958479}">
  <dimension ref="A1:N28"/>
  <sheetViews>
    <sheetView topLeftCell="M1" zoomScale="80" zoomScaleNormal="80" workbookViewId="0">
      <selection activeCell="N1" sqref="N1"/>
    </sheetView>
  </sheetViews>
  <sheetFormatPr defaultColWidth="8.81640625" defaultRowHeight="14.5" x14ac:dyDescent="0.35"/>
  <cols>
    <col min="1" max="1" width="17.7265625" style="2" customWidth="1"/>
    <col min="2" max="2" width="12.81640625" style="2" customWidth="1"/>
    <col min="3" max="3" width="14.54296875" style="2" customWidth="1"/>
    <col min="4" max="8" width="12.81640625" style="2" customWidth="1"/>
    <col min="9" max="9" width="13.7265625" style="2" customWidth="1"/>
    <col min="10" max="10" width="12.81640625" style="2" customWidth="1"/>
    <col min="11" max="11" width="13.81640625" style="2" customWidth="1"/>
    <col min="12" max="16384" width="8.81640625" style="2"/>
  </cols>
  <sheetData>
    <row r="1" spans="1:14" ht="19" customHeight="1" x14ac:dyDescent="0.35">
      <c r="B1" s="12" t="s">
        <v>216</v>
      </c>
      <c r="C1" s="12" t="s">
        <v>217</v>
      </c>
      <c r="D1" s="12" t="s">
        <v>218</v>
      </c>
      <c r="E1" s="12" t="s">
        <v>219</v>
      </c>
      <c r="F1" s="12" t="s">
        <v>220</v>
      </c>
      <c r="G1" s="12" t="s">
        <v>221</v>
      </c>
      <c r="H1" s="12" t="s">
        <v>222</v>
      </c>
      <c r="I1" s="12" t="s">
        <v>223</v>
      </c>
      <c r="J1" s="12" t="s">
        <v>224</v>
      </c>
      <c r="K1" s="12" t="s">
        <v>225</v>
      </c>
      <c r="N1" s="2" t="s">
        <v>338</v>
      </c>
    </row>
    <row r="2" spans="1:14" ht="42" customHeight="1" x14ac:dyDescent="0.35">
      <c r="A2" s="76">
        <v>2023</v>
      </c>
      <c r="B2" s="150">
        <v>1684</v>
      </c>
      <c r="C2" s="150">
        <v>1770</v>
      </c>
      <c r="D2" s="150">
        <v>3461</v>
      </c>
      <c r="E2" s="150">
        <v>4569</v>
      </c>
      <c r="F2" s="150">
        <v>5286</v>
      </c>
      <c r="G2" s="150">
        <v>7483</v>
      </c>
      <c r="H2" s="150">
        <v>5134</v>
      </c>
      <c r="I2" s="150">
        <v>7939</v>
      </c>
      <c r="J2" s="150">
        <v>4914</v>
      </c>
      <c r="K2" s="150">
        <v>42289</v>
      </c>
    </row>
    <row r="3" spans="1:14" x14ac:dyDescent="0.35">
      <c r="B3" s="151">
        <v>0.18508092892329345</v>
      </c>
      <c r="C3" s="151">
        <v>0.19675456389452334</v>
      </c>
      <c r="D3" s="152">
        <v>0.11970236169524426</v>
      </c>
      <c r="E3" s="152">
        <v>8.6305278174037089E-2</v>
      </c>
      <c r="F3" s="152">
        <v>0.15844838921762</v>
      </c>
      <c r="G3" s="152">
        <v>1.6062106813010306E-3</v>
      </c>
      <c r="H3" s="152">
        <v>4.2224928948436866E-2</v>
      </c>
      <c r="I3" s="152">
        <v>0.15661421911421911</v>
      </c>
      <c r="J3" s="151">
        <v>0.2300375469336671</v>
      </c>
      <c r="K3" s="152">
        <v>0.11111403047819232</v>
      </c>
    </row>
    <row r="6" spans="1:14" ht="43.5" x14ac:dyDescent="0.35">
      <c r="B6" s="12" t="s">
        <v>216</v>
      </c>
      <c r="C6" s="12" t="s">
        <v>217</v>
      </c>
      <c r="D6" s="12" t="s">
        <v>218</v>
      </c>
      <c r="E6" s="12" t="s">
        <v>219</v>
      </c>
      <c r="F6" s="12" t="s">
        <v>220</v>
      </c>
      <c r="G6" s="12" t="s">
        <v>221</v>
      </c>
      <c r="H6" s="12" t="s">
        <v>222</v>
      </c>
      <c r="I6" s="12" t="s">
        <v>223</v>
      </c>
      <c r="J6" s="12" t="s">
        <v>224</v>
      </c>
      <c r="K6" s="12" t="s">
        <v>225</v>
      </c>
    </row>
    <row r="7" spans="1:14" x14ac:dyDescent="0.35">
      <c r="A7" s="76">
        <v>2024</v>
      </c>
      <c r="B7" s="150">
        <v>1614</v>
      </c>
      <c r="C7" s="150">
        <v>1685</v>
      </c>
      <c r="D7" s="150">
        <v>3299</v>
      </c>
      <c r="E7" s="150">
        <v>4361</v>
      </c>
      <c r="F7" s="150">
        <v>5129</v>
      </c>
      <c r="G7" s="150">
        <v>6962</v>
      </c>
      <c r="H7" s="150">
        <v>4918</v>
      </c>
      <c r="I7" s="150">
        <v>7824</v>
      </c>
      <c r="J7" s="150">
        <v>4784</v>
      </c>
      <c r="K7" s="150">
        <v>40621</v>
      </c>
      <c r="L7" s="153"/>
    </row>
    <row r="8" spans="1:14" ht="16.5" customHeight="1" x14ac:dyDescent="0.35">
      <c r="B8" s="151">
        <f t="shared" ref="B8:K8" si="0">(B7-B2)/B2</f>
        <v>-4.1567695961995249E-2</v>
      </c>
      <c r="C8" s="151">
        <f t="shared" si="0"/>
        <v>-4.8022598870056499E-2</v>
      </c>
      <c r="D8" s="152">
        <f t="shared" si="0"/>
        <v>-4.6807281132620629E-2</v>
      </c>
      <c r="E8" s="152">
        <f t="shared" si="0"/>
        <v>-4.5524184723134166E-2</v>
      </c>
      <c r="F8" s="152">
        <f t="shared" si="0"/>
        <v>-2.9701097237987136E-2</v>
      </c>
      <c r="G8" s="152">
        <f t="shared" si="0"/>
        <v>-6.9624482159561671E-2</v>
      </c>
      <c r="H8" s="152">
        <f t="shared" si="0"/>
        <v>-4.2072458122321778E-2</v>
      </c>
      <c r="I8" s="152">
        <f t="shared" si="0"/>
        <v>-1.4485451568207583E-2</v>
      </c>
      <c r="J8" s="151">
        <f t="shared" si="0"/>
        <v>-2.6455026455026454E-2</v>
      </c>
      <c r="K8" s="152">
        <f t="shared" si="0"/>
        <v>-3.9442881127479956E-2</v>
      </c>
    </row>
    <row r="9" spans="1:14" ht="19.5" customHeight="1" x14ac:dyDescent="0.35"/>
    <row r="10" spans="1:14" ht="19.5" customHeight="1" x14ac:dyDescent="0.35"/>
    <row r="11" spans="1:14" ht="35.15" customHeight="1" x14ac:dyDescent="0.35"/>
    <row r="12" spans="1:14" ht="19.5" customHeight="1" x14ac:dyDescent="0.35"/>
    <row r="13" spans="1:14" ht="13.5" customHeight="1" x14ac:dyDescent="0.35">
      <c r="N13" s="140" t="s">
        <v>226</v>
      </c>
    </row>
    <row r="14" spans="1:14" ht="13.5" customHeight="1" x14ac:dyDescent="0.35">
      <c r="N14" s="141" t="s">
        <v>215</v>
      </c>
    </row>
    <row r="28" spans="12:12" ht="14.5" customHeight="1" x14ac:dyDescent="0.35">
      <c r="L28" s="142"/>
    </row>
  </sheetData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57662-B7AB-4829-8D07-09E6899BB3D1}">
  <dimension ref="A1:K22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27.81640625" style="2" customWidth="1"/>
    <col min="2" max="4" width="11" style="2" customWidth="1"/>
    <col min="5" max="5" width="1.7265625" style="2" customWidth="1"/>
    <col min="6" max="7" width="11" style="2" customWidth="1"/>
    <col min="8" max="8" width="9.453125" style="2" customWidth="1"/>
    <col min="9" max="9" width="9.1796875" style="2" bestFit="1" customWidth="1"/>
    <col min="10" max="16384" width="8.81640625" style="2"/>
  </cols>
  <sheetData>
    <row r="1" spans="1:11" x14ac:dyDescent="0.35">
      <c r="A1" s="2" t="s">
        <v>339</v>
      </c>
    </row>
    <row r="2" spans="1:11" x14ac:dyDescent="0.35">
      <c r="A2" s="7"/>
      <c r="B2" s="7"/>
      <c r="C2" s="7"/>
      <c r="D2" s="7"/>
      <c r="E2" s="7"/>
      <c r="F2" s="7"/>
      <c r="G2" s="7"/>
      <c r="H2" s="7"/>
    </row>
    <row r="3" spans="1:11" ht="31.5" customHeight="1" x14ac:dyDescent="0.35">
      <c r="A3" s="409"/>
      <c r="B3" s="12">
        <v>2022</v>
      </c>
      <c r="C3" s="12">
        <v>2023</v>
      </c>
      <c r="D3" s="12">
        <v>2024</v>
      </c>
      <c r="E3" s="424"/>
      <c r="F3" s="12" t="s">
        <v>399</v>
      </c>
      <c r="G3" s="12" t="s">
        <v>400</v>
      </c>
      <c r="H3" s="12" t="s">
        <v>401</v>
      </c>
    </row>
    <row r="4" spans="1:11" x14ac:dyDescent="0.35">
      <c r="A4" s="410"/>
      <c r="B4" s="13"/>
      <c r="C4" s="13" t="s">
        <v>189</v>
      </c>
      <c r="D4" s="13"/>
      <c r="E4" s="13"/>
      <c r="F4" s="13"/>
      <c r="G4" s="13" t="s">
        <v>161</v>
      </c>
      <c r="H4" s="13"/>
      <c r="J4" s="143"/>
      <c r="K4" s="5"/>
    </row>
    <row r="5" spans="1:11" ht="21" customHeight="1" x14ac:dyDescent="0.35">
      <c r="A5" s="2" t="s">
        <v>227</v>
      </c>
      <c r="B5" s="14">
        <v>9293.7459999999992</v>
      </c>
      <c r="C5" s="14">
        <v>8479.4210000000003</v>
      </c>
      <c r="D5" s="14">
        <v>7921.5720000000001</v>
      </c>
      <c r="E5" s="14"/>
      <c r="F5" s="144">
        <v>-8.7620750556341758</v>
      </c>
      <c r="G5" s="144">
        <v>-6.5788572120667217</v>
      </c>
      <c r="H5" s="144">
        <v>100</v>
      </c>
      <c r="I5" s="145"/>
      <c r="J5" s="143"/>
    </row>
    <row r="6" spans="1:11" x14ac:dyDescent="0.35">
      <c r="A6" s="2" t="s">
        <v>228</v>
      </c>
      <c r="B6" s="14">
        <v>230.33199999999999</v>
      </c>
      <c r="C6" s="14">
        <v>201.91499999999999</v>
      </c>
      <c r="D6" s="14">
        <v>159.88300000000001</v>
      </c>
      <c r="E6" s="14"/>
      <c r="F6" s="144">
        <v>-12.337408610180089</v>
      </c>
      <c r="G6" s="144">
        <v>-20.816680286259061</v>
      </c>
      <c r="H6" s="144">
        <v>2.0183241407134846</v>
      </c>
    </row>
    <row r="7" spans="1:11" x14ac:dyDescent="0.35">
      <c r="A7" s="2" t="s">
        <v>229</v>
      </c>
      <c r="B7" s="14">
        <v>9063.4140000000007</v>
      </c>
      <c r="C7" s="14">
        <v>8277.5049999999992</v>
      </c>
      <c r="D7" s="14">
        <v>7761.69</v>
      </c>
      <c r="E7" s="14"/>
      <c r="F7" s="144">
        <v>-8.6712247724753766</v>
      </c>
      <c r="G7" s="144">
        <v>-6.2315274953020223</v>
      </c>
      <c r="H7" s="144">
        <v>97.981688483043499</v>
      </c>
    </row>
    <row r="8" spans="1:11" ht="9" customHeight="1" x14ac:dyDescent="0.35">
      <c r="B8" s="14"/>
      <c r="C8" s="14"/>
      <c r="D8" s="14"/>
      <c r="E8" s="14"/>
      <c r="F8" s="144"/>
      <c r="G8" s="144"/>
      <c r="H8" s="144"/>
    </row>
    <row r="9" spans="1:11" s="146" customFormat="1" x14ac:dyDescent="0.35">
      <c r="A9" s="146" t="s">
        <v>230</v>
      </c>
      <c r="B9" s="147"/>
      <c r="C9" s="147"/>
      <c r="D9" s="147"/>
      <c r="E9" s="147"/>
      <c r="F9" s="144"/>
      <c r="G9" s="144"/>
      <c r="H9" s="144"/>
    </row>
    <row r="10" spans="1:11" x14ac:dyDescent="0.35">
      <c r="A10" s="2" t="s">
        <v>231</v>
      </c>
      <c r="B10" s="14">
        <v>4048.3409999999999</v>
      </c>
      <c r="C10" s="14">
        <v>3742.1860000000001</v>
      </c>
      <c r="D10" s="14">
        <v>3484.0709999999999</v>
      </c>
      <c r="E10" s="14"/>
      <c r="F10" s="144">
        <v>-7.5624805321488422</v>
      </c>
      <c r="G10" s="144">
        <v>-6.8974390904140055</v>
      </c>
      <c r="H10" s="144">
        <v>43.982065680902728</v>
      </c>
    </row>
    <row r="11" spans="1:11" ht="16" customHeight="1" x14ac:dyDescent="0.35">
      <c r="A11" s="2" t="s">
        <v>232</v>
      </c>
      <c r="B11" s="14">
        <v>2760.0160000000001</v>
      </c>
      <c r="C11" s="14">
        <v>2564.7049999999999</v>
      </c>
      <c r="D11" s="14">
        <v>2438.3449999999998</v>
      </c>
      <c r="E11" s="14"/>
      <c r="F11" s="144">
        <v>-7.0764444843798051</v>
      </c>
      <c r="G11" s="144">
        <v>-4.9268824289733182</v>
      </c>
      <c r="H11" s="144">
        <v>30.781074766473115</v>
      </c>
    </row>
    <row r="12" spans="1:11" x14ac:dyDescent="0.35">
      <c r="A12" s="2" t="s">
        <v>233</v>
      </c>
      <c r="B12" s="14">
        <v>2485.3890000000001</v>
      </c>
      <c r="C12" s="14">
        <v>2172.529</v>
      </c>
      <c r="D12" s="14">
        <v>1999.1569999999999</v>
      </c>
      <c r="E12" s="14"/>
      <c r="F12" s="144">
        <v>-12.587969126764467</v>
      </c>
      <c r="G12" s="144">
        <v>-7.9801926694649445</v>
      </c>
      <c r="H12" s="144">
        <v>25.236872176381155</v>
      </c>
    </row>
    <row r="13" spans="1:11" ht="9" customHeight="1" x14ac:dyDescent="0.35">
      <c r="B13" s="14"/>
      <c r="C13" s="14"/>
      <c r="D13" s="14"/>
      <c r="E13" s="14"/>
      <c r="F13" s="144"/>
      <c r="G13" s="144"/>
      <c r="H13" s="144"/>
    </row>
    <row r="14" spans="1:11" s="146" customFormat="1" ht="21" customHeight="1" x14ac:dyDescent="0.35">
      <c r="A14" s="146" t="s">
        <v>162</v>
      </c>
      <c r="B14" s="147"/>
      <c r="C14" s="147"/>
      <c r="D14" s="147"/>
      <c r="E14" s="147"/>
      <c r="F14" s="144"/>
      <c r="G14" s="144"/>
      <c r="H14" s="144"/>
    </row>
    <row r="15" spans="1:11" x14ac:dyDescent="0.35">
      <c r="A15" s="2" t="s">
        <v>44</v>
      </c>
      <c r="B15" s="14">
        <v>2677.9940000000001</v>
      </c>
      <c r="C15" s="14">
        <v>2463.2860000000001</v>
      </c>
      <c r="D15" s="14">
        <v>2269.2339999999999</v>
      </c>
      <c r="E15" s="14"/>
      <c r="F15" s="144">
        <v>-8.0174936911733212</v>
      </c>
      <c r="G15" s="144">
        <v>-7.8777697758197842</v>
      </c>
      <c r="H15" s="144">
        <v>28.646258596147327</v>
      </c>
      <c r="I15" s="27"/>
    </row>
    <row r="16" spans="1:11" x14ac:dyDescent="0.35">
      <c r="A16" s="2" t="s">
        <v>45</v>
      </c>
      <c r="B16" s="14">
        <v>2999.01</v>
      </c>
      <c r="C16" s="14">
        <v>2695.7979999999998</v>
      </c>
      <c r="D16" s="14">
        <v>2536.2240000000002</v>
      </c>
      <c r="E16" s="14"/>
      <c r="F16" s="144">
        <v>-10.110403099689579</v>
      </c>
      <c r="G16" s="144">
        <v>-5.9193604268568949</v>
      </c>
      <c r="H16" s="144">
        <v>32.016675478049059</v>
      </c>
    </row>
    <row r="17" spans="1:8" x14ac:dyDescent="0.35">
      <c r="A17" s="2" t="s">
        <v>4</v>
      </c>
      <c r="B17" s="14">
        <v>1552.828</v>
      </c>
      <c r="C17" s="14">
        <v>1419.229</v>
      </c>
      <c r="D17" s="14">
        <v>1312.096</v>
      </c>
      <c r="E17" s="14"/>
      <c r="F17" s="144">
        <v>-8.6035929285149368</v>
      </c>
      <c r="G17" s="144">
        <v>-7.5486760769403691</v>
      </c>
      <c r="H17" s="144">
        <v>16.563581066990238</v>
      </c>
    </row>
    <row r="18" spans="1:8" x14ac:dyDescent="0.35">
      <c r="A18" s="2" t="s">
        <v>87</v>
      </c>
      <c r="B18" s="14">
        <v>1427.684</v>
      </c>
      <c r="C18" s="14">
        <v>1308.5820000000001</v>
      </c>
      <c r="D18" s="14">
        <v>1234.163</v>
      </c>
      <c r="E18" s="14"/>
      <c r="F18" s="144">
        <v>-8.3423222505820522</v>
      </c>
      <c r="G18" s="144">
        <v>-5.6869955417390798</v>
      </c>
      <c r="H18" s="144">
        <v>15.579773812571545</v>
      </c>
    </row>
    <row r="19" spans="1:8" x14ac:dyDescent="0.35">
      <c r="A19" s="2" t="s">
        <v>46</v>
      </c>
      <c r="B19" s="14">
        <v>636.23</v>
      </c>
      <c r="C19" s="14">
        <v>592.52599999999995</v>
      </c>
      <c r="D19" s="14">
        <v>569.85500000000002</v>
      </c>
      <c r="E19" s="14"/>
      <c r="F19" s="144">
        <v>-6.8692139635037748</v>
      </c>
      <c r="G19" s="144">
        <v>-3.8261612148665103</v>
      </c>
      <c r="H19" s="144">
        <v>7.1937110462418321</v>
      </c>
    </row>
    <row r="20" spans="1:8" ht="9.65" customHeight="1" x14ac:dyDescent="0.35">
      <c r="A20" s="7"/>
      <c r="B20" s="148"/>
      <c r="C20" s="148"/>
      <c r="D20" s="148"/>
      <c r="E20" s="148"/>
      <c r="F20" s="148"/>
      <c r="G20" s="148"/>
      <c r="H20" s="148"/>
    </row>
    <row r="21" spans="1:8" x14ac:dyDescent="0.35">
      <c r="A21" s="140" t="s">
        <v>234</v>
      </c>
      <c r="B21" s="149"/>
      <c r="C21" s="149"/>
      <c r="D21" s="149"/>
      <c r="E21" s="149"/>
      <c r="F21" s="149"/>
      <c r="G21" s="149"/>
      <c r="H21" s="149"/>
    </row>
    <row r="22" spans="1:8" x14ac:dyDescent="0.35">
      <c r="A22" s="141" t="s">
        <v>235</v>
      </c>
    </row>
  </sheetData>
  <mergeCells count="1">
    <mergeCell ref="A3:A4"/>
  </mergeCells>
  <pageMargins left="0.7" right="0.7" top="0.75" bottom="0.75" header="0.3" footer="0.3"/>
  <pageSetup paperSize="9" orientation="portrait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73645-EC97-41BF-A1BB-B90290FAC76C}">
  <dimension ref="A1:K44"/>
  <sheetViews>
    <sheetView topLeftCell="H14" zoomScale="80" zoomScaleNormal="80" workbookViewId="0">
      <selection activeCell="H14" sqref="H14"/>
    </sheetView>
  </sheetViews>
  <sheetFormatPr defaultColWidth="8.81640625" defaultRowHeight="14.5" x14ac:dyDescent="0.35"/>
  <cols>
    <col min="1" max="2" width="13.81640625" style="114" customWidth="1"/>
    <col min="3" max="5" width="8.81640625" style="2"/>
    <col min="6" max="6" width="9.54296875" style="2" customWidth="1"/>
    <col min="7" max="16384" width="8.81640625" style="2"/>
  </cols>
  <sheetData>
    <row r="1" spans="1:11" ht="69" customHeight="1" x14ac:dyDescent="0.35">
      <c r="A1" s="134" t="s">
        <v>236</v>
      </c>
      <c r="B1" s="135" t="s">
        <v>237</v>
      </c>
      <c r="C1" s="136"/>
      <c r="D1" s="136"/>
      <c r="H1" s="130" t="s">
        <v>238</v>
      </c>
      <c r="I1" s="130" t="s">
        <v>239</v>
      </c>
      <c r="J1" s="130" t="s">
        <v>240</v>
      </c>
      <c r="K1" s="130" t="s">
        <v>38</v>
      </c>
    </row>
    <row r="2" spans="1:11" x14ac:dyDescent="0.35">
      <c r="A2" s="129"/>
      <c r="B2" s="130" t="s">
        <v>238</v>
      </c>
      <c r="C2" s="130" t="s">
        <v>239</v>
      </c>
      <c r="D2" s="130" t="s">
        <v>240</v>
      </c>
      <c r="E2" s="130" t="s">
        <v>38</v>
      </c>
      <c r="G2" s="131" t="s">
        <v>195</v>
      </c>
      <c r="H2" s="132">
        <v>5.96</v>
      </c>
      <c r="I2" s="132">
        <v>4.8099999999999996</v>
      </c>
      <c r="J2" s="132">
        <v>6.39</v>
      </c>
      <c r="K2" s="132">
        <v>5.15</v>
      </c>
    </row>
    <row r="3" spans="1:11" x14ac:dyDescent="0.35">
      <c r="A3" s="131" t="s">
        <v>195</v>
      </c>
      <c r="B3" s="132">
        <v>5.96</v>
      </c>
      <c r="C3" s="132">
        <v>4.8099999999999996</v>
      </c>
      <c r="D3" s="132">
        <v>6.39</v>
      </c>
      <c r="E3" s="132">
        <v>5.15</v>
      </c>
      <c r="G3" s="131" t="s">
        <v>241</v>
      </c>
      <c r="H3" s="133">
        <v>5.92</v>
      </c>
      <c r="I3" s="133">
        <v>4.72</v>
      </c>
      <c r="J3" s="133">
        <v>6.35</v>
      </c>
      <c r="K3" s="133">
        <v>5.0199999999999996</v>
      </c>
    </row>
    <row r="4" spans="1:11" x14ac:dyDescent="0.35">
      <c r="A4" s="131" t="s">
        <v>241</v>
      </c>
      <c r="B4" s="133">
        <v>5.92</v>
      </c>
      <c r="C4" s="133">
        <v>4.72</v>
      </c>
      <c r="D4" s="133">
        <v>6.35</v>
      </c>
      <c r="E4" s="133">
        <v>5.0199999999999996</v>
      </c>
      <c r="G4" s="131" t="s">
        <v>242</v>
      </c>
      <c r="H4" s="132">
        <v>5.75</v>
      </c>
      <c r="I4" s="132">
        <v>4.7</v>
      </c>
      <c r="J4" s="132">
        <v>6.05</v>
      </c>
      <c r="K4" s="132">
        <v>4.93</v>
      </c>
    </row>
    <row r="5" spans="1:11" x14ac:dyDescent="0.35">
      <c r="A5" s="131" t="s">
        <v>242</v>
      </c>
      <c r="B5" s="132">
        <v>5.75</v>
      </c>
      <c r="C5" s="132">
        <v>4.7</v>
      </c>
      <c r="D5" s="132">
        <v>6.04</v>
      </c>
      <c r="E5" s="132">
        <v>4.93</v>
      </c>
      <c r="F5" s="137">
        <f>E7-E11</f>
        <v>2.3300000000000005</v>
      </c>
      <c r="G5" s="138"/>
    </row>
    <row r="6" spans="1:11" x14ac:dyDescent="0.35">
      <c r="A6" s="131" t="s">
        <v>241</v>
      </c>
      <c r="B6" s="133">
        <v>5.92</v>
      </c>
      <c r="C6" s="133">
        <v>4.72</v>
      </c>
      <c r="D6" s="133">
        <v>6.35</v>
      </c>
      <c r="E6" s="133">
        <v>5.0199999999999996</v>
      </c>
      <c r="G6" s="138"/>
    </row>
    <row r="7" spans="1:11" x14ac:dyDescent="0.35">
      <c r="A7" s="131" t="s">
        <v>195</v>
      </c>
      <c r="B7" s="132">
        <v>5.96</v>
      </c>
      <c r="C7" s="132">
        <v>4.8099999999999996</v>
      </c>
      <c r="D7" s="132">
        <v>6.39</v>
      </c>
      <c r="E7" s="132">
        <v>5.15</v>
      </c>
      <c r="G7" s="138"/>
    </row>
    <row r="8" spans="1:11" x14ac:dyDescent="0.35">
      <c r="A8" s="131" t="s">
        <v>243</v>
      </c>
      <c r="B8" s="133">
        <v>5.91</v>
      </c>
      <c r="C8" s="133">
        <v>4.6500000000000004</v>
      </c>
      <c r="D8" s="133">
        <v>6.34</v>
      </c>
      <c r="E8" s="133">
        <v>5.07</v>
      </c>
      <c r="G8" s="138"/>
    </row>
    <row r="9" spans="1:11" x14ac:dyDescent="0.35">
      <c r="A9" s="131" t="s">
        <v>244</v>
      </c>
      <c r="B9" s="132">
        <v>5.5</v>
      </c>
      <c r="C9" s="132">
        <v>3.98</v>
      </c>
      <c r="D9" s="132">
        <v>5.95</v>
      </c>
      <c r="E9" s="132">
        <v>4.6100000000000003</v>
      </c>
      <c r="F9" s="137">
        <f>+E11-E15</f>
        <v>1.5899999999999999</v>
      </c>
      <c r="G9" s="138"/>
    </row>
    <row r="10" spans="1:11" x14ac:dyDescent="0.35">
      <c r="A10" s="131" t="s">
        <v>245</v>
      </c>
      <c r="B10" s="133">
        <v>5.13</v>
      </c>
      <c r="C10" s="133">
        <v>3.18</v>
      </c>
      <c r="D10" s="133">
        <v>5.39</v>
      </c>
      <c r="E10" s="133">
        <v>3.79</v>
      </c>
      <c r="G10" s="138"/>
    </row>
    <row r="11" spans="1:11" x14ac:dyDescent="0.35">
      <c r="A11" s="131" t="s">
        <v>196</v>
      </c>
      <c r="B11" s="132">
        <v>3.87</v>
      </c>
      <c r="C11" s="132">
        <v>2.13</v>
      </c>
      <c r="D11" s="132">
        <v>4.45</v>
      </c>
      <c r="E11" s="132">
        <v>2.82</v>
      </c>
      <c r="G11" s="138"/>
    </row>
    <row r="12" spans="1:11" x14ac:dyDescent="0.35">
      <c r="A12" s="131" t="s">
        <v>246</v>
      </c>
      <c r="B12" s="133">
        <v>2.52</v>
      </c>
      <c r="C12" s="133">
        <v>0.9</v>
      </c>
      <c r="D12" s="133">
        <v>2.89</v>
      </c>
      <c r="E12" s="133">
        <v>1.58</v>
      </c>
      <c r="G12" s="138"/>
    </row>
    <row r="13" spans="1:11" x14ac:dyDescent="0.35">
      <c r="A13" s="131" t="s">
        <v>247</v>
      </c>
      <c r="B13" s="132">
        <v>2.02</v>
      </c>
      <c r="C13" s="132">
        <v>0.74</v>
      </c>
      <c r="D13" s="132">
        <v>2.37</v>
      </c>
      <c r="E13" s="132">
        <v>1.47</v>
      </c>
      <c r="G13" s="138"/>
    </row>
    <row r="14" spans="1:11" x14ac:dyDescent="0.35">
      <c r="A14" s="131" t="s">
        <v>248</v>
      </c>
      <c r="B14" s="133">
        <v>1.69</v>
      </c>
      <c r="C14" s="133">
        <v>0.62</v>
      </c>
      <c r="D14" s="133">
        <v>2.1</v>
      </c>
      <c r="E14" s="133">
        <v>1.28</v>
      </c>
      <c r="H14" s="2" t="s">
        <v>340</v>
      </c>
    </row>
    <row r="15" spans="1:11" x14ac:dyDescent="0.35">
      <c r="A15" s="131" t="s">
        <v>197</v>
      </c>
      <c r="B15" s="132">
        <v>1.42</v>
      </c>
      <c r="C15" s="132">
        <v>0.76</v>
      </c>
      <c r="D15" s="132">
        <v>1.93</v>
      </c>
      <c r="E15" s="132">
        <v>1.23</v>
      </c>
    </row>
    <row r="16" spans="1:11" x14ac:dyDescent="0.35">
      <c r="A16" s="131" t="s">
        <v>249</v>
      </c>
      <c r="B16" s="133">
        <v>1.49</v>
      </c>
      <c r="C16" s="133">
        <v>0.63</v>
      </c>
      <c r="D16" s="133">
        <v>1.92</v>
      </c>
      <c r="E16" s="133">
        <v>1.1399999999999999</v>
      </c>
    </row>
    <row r="17" spans="1:8" x14ac:dyDescent="0.35">
      <c r="A17" s="131" t="s">
        <v>250</v>
      </c>
      <c r="B17" s="132">
        <v>1.43</v>
      </c>
      <c r="C17" s="132">
        <v>0.64</v>
      </c>
      <c r="D17" s="132">
        <v>1.91</v>
      </c>
      <c r="E17" s="132">
        <v>1.1200000000000001</v>
      </c>
    </row>
    <row r="18" spans="1:8" x14ac:dyDescent="0.35">
      <c r="A18" s="131" t="s">
        <v>251</v>
      </c>
      <c r="B18" s="133">
        <v>1.5</v>
      </c>
      <c r="C18" s="133">
        <v>0.66</v>
      </c>
      <c r="D18" s="133">
        <v>1.92</v>
      </c>
      <c r="E18" s="133">
        <v>1.25</v>
      </c>
    </row>
    <row r="19" spans="1:8" x14ac:dyDescent="0.35">
      <c r="A19" s="131" t="s">
        <v>198</v>
      </c>
      <c r="B19" s="132">
        <v>1.43</v>
      </c>
      <c r="C19" s="132">
        <v>0.68</v>
      </c>
      <c r="D19" s="132">
        <v>1.91</v>
      </c>
      <c r="E19" s="132">
        <v>1.26</v>
      </c>
    </row>
    <row r="20" spans="1:8" x14ac:dyDescent="0.35">
      <c r="A20" s="131" t="s">
        <v>252</v>
      </c>
      <c r="B20" s="133">
        <v>1.52</v>
      </c>
      <c r="C20" s="133">
        <v>0.63</v>
      </c>
      <c r="D20" s="133">
        <v>1.8</v>
      </c>
      <c r="E20" s="133">
        <v>1.25</v>
      </c>
    </row>
    <row r="21" spans="1:8" x14ac:dyDescent="0.35">
      <c r="A21" s="131" t="s">
        <v>253</v>
      </c>
      <c r="B21" s="132">
        <v>1.3</v>
      </c>
      <c r="C21" s="132">
        <v>0.67</v>
      </c>
      <c r="D21" s="132">
        <v>1.77</v>
      </c>
      <c r="E21" s="132">
        <v>1.23</v>
      </c>
    </row>
    <row r="22" spans="1:8" x14ac:dyDescent="0.35">
      <c r="A22" s="131" t="s">
        <v>254</v>
      </c>
      <c r="B22" s="133">
        <v>1.63</v>
      </c>
      <c r="C22" s="133">
        <v>0.65</v>
      </c>
      <c r="D22" s="133">
        <v>2.11</v>
      </c>
      <c r="E22" s="133">
        <v>1.1599999999999999</v>
      </c>
    </row>
    <row r="23" spans="1:8" x14ac:dyDescent="0.35">
      <c r="A23" s="131" t="s">
        <v>199</v>
      </c>
      <c r="B23" s="132">
        <v>1.8</v>
      </c>
      <c r="C23" s="132">
        <v>0.59</v>
      </c>
      <c r="D23" s="132">
        <v>2.29</v>
      </c>
      <c r="E23" s="132">
        <v>1.29</v>
      </c>
    </row>
    <row r="24" spans="1:8" x14ac:dyDescent="0.35">
      <c r="A24" s="131" t="s">
        <v>255</v>
      </c>
      <c r="B24" s="133">
        <v>1.76</v>
      </c>
      <c r="C24" s="133">
        <v>0.76</v>
      </c>
      <c r="D24" s="133">
        <v>2.5299999999999998</v>
      </c>
      <c r="E24" s="133">
        <v>1.4</v>
      </c>
    </row>
    <row r="25" spans="1:8" x14ac:dyDescent="0.35">
      <c r="A25" s="131" t="s">
        <v>256</v>
      </c>
      <c r="B25" s="132">
        <v>1.89</v>
      </c>
      <c r="C25" s="132">
        <v>0.81</v>
      </c>
      <c r="D25" s="132">
        <v>2.41</v>
      </c>
      <c r="E25" s="132">
        <v>1.48</v>
      </c>
    </row>
    <row r="26" spans="1:8" x14ac:dyDescent="0.35">
      <c r="A26" s="131" t="s">
        <v>257</v>
      </c>
      <c r="B26" s="133">
        <v>2.02</v>
      </c>
      <c r="C26" s="133">
        <v>0.9</v>
      </c>
      <c r="D26" s="133">
        <v>2.62</v>
      </c>
      <c r="E26" s="133">
        <v>1.59</v>
      </c>
    </row>
    <row r="27" spans="1:8" x14ac:dyDescent="0.35">
      <c r="A27" s="131" t="s">
        <v>200</v>
      </c>
      <c r="B27" s="132">
        <v>1.9</v>
      </c>
      <c r="C27" s="132">
        <v>0.99</v>
      </c>
      <c r="D27" s="132">
        <v>2.46</v>
      </c>
      <c r="E27" s="132">
        <v>1.68</v>
      </c>
    </row>
    <row r="28" spans="1:8" x14ac:dyDescent="0.35">
      <c r="A28" s="136"/>
      <c r="B28" s="139"/>
      <c r="C28" s="139"/>
      <c r="D28" s="139"/>
    </row>
    <row r="29" spans="1:8" x14ac:dyDescent="0.35">
      <c r="A29" s="136"/>
      <c r="B29" s="139"/>
      <c r="C29" s="139"/>
      <c r="D29" s="139"/>
    </row>
    <row r="30" spans="1:8" x14ac:dyDescent="0.35">
      <c r="A30" s="136"/>
      <c r="B30" s="139"/>
      <c r="C30" s="139"/>
      <c r="D30" s="139"/>
      <c r="H30" s="140" t="s">
        <v>258</v>
      </c>
    </row>
    <row r="31" spans="1:8" x14ac:dyDescent="0.35">
      <c r="A31" s="136"/>
      <c r="B31" s="139"/>
      <c r="C31" s="139"/>
      <c r="D31" s="139"/>
      <c r="H31" s="140" t="s">
        <v>259</v>
      </c>
    </row>
    <row r="32" spans="1:8" x14ac:dyDescent="0.35">
      <c r="C32" s="114"/>
      <c r="H32" s="141" t="s">
        <v>215</v>
      </c>
    </row>
    <row r="33" spans="1:6" x14ac:dyDescent="0.35">
      <c r="C33" s="114"/>
    </row>
    <row r="35" spans="1:6" x14ac:dyDescent="0.35">
      <c r="F35" s="130" t="s">
        <v>240</v>
      </c>
    </row>
    <row r="36" spans="1:6" ht="16" x14ac:dyDescent="0.35">
      <c r="A36" s="414" t="s">
        <v>260</v>
      </c>
      <c r="B36" s="414"/>
      <c r="C36" s="130" t="s">
        <v>38</v>
      </c>
      <c r="D36" s="130" t="s">
        <v>238</v>
      </c>
      <c r="E36" s="130" t="s">
        <v>239</v>
      </c>
      <c r="F36" s="130" t="s">
        <v>213</v>
      </c>
    </row>
    <row r="37" spans="1:6" x14ac:dyDescent="0.35">
      <c r="A37" s="414" t="s">
        <v>212</v>
      </c>
      <c r="B37" s="414"/>
      <c r="C37" s="130" t="s">
        <v>213</v>
      </c>
      <c r="D37" s="130" t="s">
        <v>213</v>
      </c>
      <c r="E37" s="130" t="s">
        <v>213</v>
      </c>
      <c r="F37" s="132">
        <v>6.39</v>
      </c>
    </row>
    <row r="38" spans="1:6" x14ac:dyDescent="0.35">
      <c r="A38" s="412" t="s">
        <v>195</v>
      </c>
      <c r="B38" s="412"/>
      <c r="C38" s="132">
        <v>5.15</v>
      </c>
      <c r="D38" s="132">
        <v>5.96</v>
      </c>
      <c r="E38" s="132">
        <v>4.8099999999999996</v>
      </c>
      <c r="F38" s="133">
        <v>6.35</v>
      </c>
    </row>
    <row r="39" spans="1:6" x14ac:dyDescent="0.35">
      <c r="A39" s="412" t="s">
        <v>241</v>
      </c>
      <c r="B39" s="412"/>
      <c r="C39" s="133">
        <v>5.0199999999999996</v>
      </c>
      <c r="D39" s="133">
        <v>5.92</v>
      </c>
      <c r="E39" s="133">
        <v>4.72</v>
      </c>
      <c r="F39" s="132">
        <v>6.05</v>
      </c>
    </row>
    <row r="40" spans="1:6" x14ac:dyDescent="0.35">
      <c r="A40" s="412" t="s">
        <v>242</v>
      </c>
      <c r="B40" s="412"/>
      <c r="C40" s="132">
        <v>4.93</v>
      </c>
      <c r="D40" s="132">
        <v>5.75</v>
      </c>
      <c r="E40" s="132">
        <v>4.7</v>
      </c>
      <c r="F40" s="133">
        <v>5.93</v>
      </c>
    </row>
    <row r="41" spans="1:6" x14ac:dyDescent="0.35">
      <c r="A41" s="412" t="s">
        <v>261</v>
      </c>
      <c r="B41" s="412"/>
      <c r="C41" s="133">
        <v>4.8</v>
      </c>
      <c r="D41" s="133">
        <v>5.72</v>
      </c>
      <c r="E41" s="133">
        <v>4.4800000000000004</v>
      </c>
      <c r="F41" s="132">
        <v>5.07</v>
      </c>
    </row>
    <row r="42" spans="1:6" x14ac:dyDescent="0.35">
      <c r="A42" s="412" t="s">
        <v>194</v>
      </c>
      <c r="B42" s="412"/>
      <c r="C42" s="132">
        <v>4.26</v>
      </c>
      <c r="D42" s="132">
        <v>4.88</v>
      </c>
      <c r="E42" s="132">
        <v>4.0199999999999996</v>
      </c>
      <c r="F42" s="133">
        <v>4.62</v>
      </c>
    </row>
    <row r="43" spans="1:6" x14ac:dyDescent="0.35">
      <c r="A43" s="412" t="s">
        <v>193</v>
      </c>
      <c r="B43" s="412"/>
      <c r="C43" s="133">
        <v>3.8</v>
      </c>
      <c r="D43" s="133">
        <v>4.67</v>
      </c>
      <c r="E43" s="133">
        <v>3.26</v>
      </c>
      <c r="F43" s="142"/>
    </row>
    <row r="44" spans="1:6" x14ac:dyDescent="0.35">
      <c r="A44" s="413" t="s">
        <v>262</v>
      </c>
      <c r="B44" s="413"/>
      <c r="C44" s="413"/>
      <c r="D44" s="142"/>
      <c r="E44" s="142"/>
    </row>
  </sheetData>
  <mergeCells count="9">
    <mergeCell ref="A41:B41"/>
    <mergeCell ref="A42:B42"/>
    <mergeCell ref="A43:B43"/>
    <mergeCell ref="A44:C44"/>
    <mergeCell ref="A36:B36"/>
    <mergeCell ref="A37:B37"/>
    <mergeCell ref="A38:B38"/>
    <mergeCell ref="A39:B39"/>
    <mergeCell ref="A40:B4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8B51B-5986-4192-B138-08C8D38BE6D7}">
  <dimension ref="A1:F13"/>
  <sheetViews>
    <sheetView zoomScale="80" zoomScaleNormal="80" workbookViewId="0">
      <selection activeCell="A2" sqref="A2"/>
    </sheetView>
  </sheetViews>
  <sheetFormatPr defaultColWidth="9.1796875" defaultRowHeight="14.5" x14ac:dyDescent="0.35"/>
  <cols>
    <col min="1" max="1" width="21.81640625" style="336" customWidth="1"/>
    <col min="2" max="2" width="14.7265625" style="336" customWidth="1"/>
    <col min="3" max="16384" width="9.1796875" style="336"/>
  </cols>
  <sheetData>
    <row r="1" spans="1:6" x14ac:dyDescent="0.35">
      <c r="A1" s="336" t="s">
        <v>322</v>
      </c>
      <c r="B1" s="337"/>
      <c r="C1" s="337"/>
      <c r="D1" s="337"/>
      <c r="E1" s="337"/>
    </row>
    <row r="2" spans="1:6" x14ac:dyDescent="0.35">
      <c r="B2" s="337"/>
      <c r="C2" s="337"/>
      <c r="D2" s="337"/>
      <c r="E2" s="337"/>
    </row>
    <row r="3" spans="1:6" x14ac:dyDescent="0.35">
      <c r="A3" s="376"/>
      <c r="B3" s="377"/>
      <c r="C3" s="369" t="s">
        <v>22</v>
      </c>
      <c r="D3" s="369" t="s">
        <v>23</v>
      </c>
      <c r="E3" s="369" t="s">
        <v>24</v>
      </c>
      <c r="F3" s="369">
        <v>2024</v>
      </c>
    </row>
    <row r="4" spans="1:6" x14ac:dyDescent="0.35">
      <c r="A4" s="378" t="s">
        <v>186</v>
      </c>
      <c r="B4" s="339" t="s">
        <v>25</v>
      </c>
      <c r="C4" s="340">
        <v>748.63199999999995</v>
      </c>
      <c r="D4" s="340">
        <v>720.11500000000001</v>
      </c>
      <c r="E4" s="340">
        <v>695.10699999999997</v>
      </c>
      <c r="F4" s="340">
        <v>656</v>
      </c>
    </row>
    <row r="5" spans="1:6" x14ac:dyDescent="0.35">
      <c r="A5" s="378"/>
      <c r="B5" s="341" t="s">
        <v>26</v>
      </c>
      <c r="C5" s="342">
        <v>164.84200000000001</v>
      </c>
      <c r="D5" s="342">
        <v>154.81899999999999</v>
      </c>
      <c r="E5" s="342">
        <v>152.44499999999999</v>
      </c>
      <c r="F5" s="340">
        <v>164</v>
      </c>
    </row>
    <row r="6" spans="1:6" x14ac:dyDescent="0.35">
      <c r="A6" s="378"/>
      <c r="B6" s="341" t="s">
        <v>27</v>
      </c>
      <c r="C6" s="342">
        <v>913.47400000000005</v>
      </c>
      <c r="D6" s="342">
        <v>874.93499999999995</v>
      </c>
      <c r="E6" s="342">
        <v>847.55200000000002</v>
      </c>
      <c r="F6" s="340">
        <f>F5+F4</f>
        <v>820</v>
      </c>
    </row>
    <row r="7" spans="1:6" x14ac:dyDescent="0.35">
      <c r="A7" s="338"/>
      <c r="B7" s="341"/>
      <c r="C7" s="342"/>
      <c r="D7" s="342"/>
      <c r="E7" s="342"/>
    </row>
    <row r="8" spans="1:6" x14ac:dyDescent="0.35">
      <c r="A8" s="379" t="s">
        <v>28</v>
      </c>
      <c r="B8" s="341" t="s">
        <v>25</v>
      </c>
      <c r="C8" s="342">
        <v>20296.862000000001</v>
      </c>
      <c r="D8" s="342">
        <v>20724.918000000001</v>
      </c>
      <c r="E8" s="342">
        <v>21206.397000000001</v>
      </c>
      <c r="F8" s="342">
        <v>21418.694</v>
      </c>
    </row>
    <row r="9" spans="1:6" x14ac:dyDescent="0.35">
      <c r="A9" s="379"/>
      <c r="B9" s="341" t="s">
        <v>26</v>
      </c>
      <c r="C9" s="342">
        <v>2257.0929999999998</v>
      </c>
      <c r="D9" s="342">
        <v>2374.471</v>
      </c>
      <c r="E9" s="342">
        <v>2373.5500000000002</v>
      </c>
      <c r="F9" s="342">
        <v>2513.569</v>
      </c>
    </row>
    <row r="10" spans="1:6" x14ac:dyDescent="0.35">
      <c r="A10" s="380"/>
      <c r="B10" s="343" t="s">
        <v>27</v>
      </c>
      <c r="C10" s="344">
        <v>22553.955000000002</v>
      </c>
      <c r="D10" s="344">
        <v>23099.388999999999</v>
      </c>
      <c r="E10" s="344">
        <v>23579.947</v>
      </c>
      <c r="F10" s="344">
        <v>23932.263999999999</v>
      </c>
    </row>
    <row r="12" spans="1:6" x14ac:dyDescent="0.35">
      <c r="A12" s="345" t="s">
        <v>323</v>
      </c>
    </row>
    <row r="13" spans="1:6" x14ac:dyDescent="0.35">
      <c r="B13" s="346"/>
      <c r="C13" s="346"/>
      <c r="D13" s="346"/>
      <c r="E13" s="346"/>
      <c r="F13" s="346"/>
    </row>
  </sheetData>
  <mergeCells count="3">
    <mergeCell ref="A3:B3"/>
    <mergeCell ref="A4:A6"/>
    <mergeCell ref="A8:A10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A850E-88EC-4349-9954-D368F8B27368}">
  <dimension ref="A1:J27"/>
  <sheetViews>
    <sheetView topLeftCell="J3" zoomScale="70" zoomScaleNormal="70" workbookViewId="0">
      <selection activeCell="J4" sqref="J4"/>
    </sheetView>
  </sheetViews>
  <sheetFormatPr defaultColWidth="8.81640625" defaultRowHeight="14.5" x14ac:dyDescent="0.35"/>
  <cols>
    <col min="1" max="1" width="8.81640625" style="114" customWidth="1"/>
    <col min="2" max="2" width="12.7265625" style="114" customWidth="1"/>
    <col min="3" max="7" width="8.7265625" style="114"/>
    <col min="8" max="8" width="7.81640625" style="114" customWidth="1"/>
    <col min="9" max="16384" width="8.81640625" style="2"/>
  </cols>
  <sheetData>
    <row r="1" spans="1:10" x14ac:dyDescent="0.35">
      <c r="A1" s="114" t="s">
        <v>263</v>
      </c>
    </row>
    <row r="2" spans="1:10" x14ac:dyDescent="0.35">
      <c r="B2" s="115" t="s">
        <v>264</v>
      </c>
    </row>
    <row r="3" spans="1:10" ht="16.5" x14ac:dyDescent="0.35">
      <c r="C3" s="114" t="s">
        <v>341</v>
      </c>
      <c r="D3" s="114" t="s">
        <v>342</v>
      </c>
      <c r="E3" s="114" t="s">
        <v>265</v>
      </c>
      <c r="F3" s="114" t="s">
        <v>266</v>
      </c>
      <c r="G3" s="114" t="s">
        <v>267</v>
      </c>
      <c r="H3" s="114" t="s">
        <v>6</v>
      </c>
      <c r="J3" s="2" t="s">
        <v>364</v>
      </c>
    </row>
    <row r="4" spans="1:10" x14ac:dyDescent="0.35">
      <c r="B4" s="116">
        <v>2018</v>
      </c>
      <c r="C4" s="117">
        <v>1.1819999999999999</v>
      </c>
      <c r="D4" s="117">
        <v>1.9510000000000001</v>
      </c>
      <c r="E4" s="117">
        <v>2.0680000000000001</v>
      </c>
      <c r="F4" s="117">
        <v>2.7959999999999998</v>
      </c>
      <c r="G4" s="117">
        <v>3.3420000000000001</v>
      </c>
      <c r="H4" s="117">
        <v>2.0489999999999999</v>
      </c>
    </row>
    <row r="5" spans="1:10" x14ac:dyDescent="0.35">
      <c r="B5" s="118">
        <v>2019</v>
      </c>
      <c r="C5" s="119">
        <v>1.208</v>
      </c>
      <c r="D5" s="119">
        <v>1.4670000000000001</v>
      </c>
      <c r="E5" s="119">
        <v>2.79</v>
      </c>
      <c r="F5" s="119">
        <v>2.222</v>
      </c>
      <c r="G5" s="119">
        <v>3.0830000000000002</v>
      </c>
      <c r="H5" s="119">
        <v>1.7689999999999999</v>
      </c>
      <c r="J5" s="120"/>
    </row>
    <row r="6" spans="1:10" x14ac:dyDescent="0.35">
      <c r="B6" s="118">
        <v>2020</v>
      </c>
      <c r="C6" s="119">
        <v>0.99199999999999999</v>
      </c>
      <c r="D6" s="119">
        <v>0.82499999999999996</v>
      </c>
      <c r="E6" s="119">
        <v>2.0289999999999999</v>
      </c>
      <c r="F6" s="119">
        <v>1.601</v>
      </c>
      <c r="G6" s="119">
        <v>1.5069999999999999</v>
      </c>
      <c r="H6" s="119">
        <v>1.1830000000000001</v>
      </c>
    </row>
    <row r="7" spans="1:10" x14ac:dyDescent="0.35">
      <c r="B7" s="118">
        <v>2021</v>
      </c>
      <c r="C7" s="119">
        <v>1.329</v>
      </c>
      <c r="D7" s="119">
        <v>0.998</v>
      </c>
      <c r="E7" s="119">
        <v>1.8089999999999999</v>
      </c>
      <c r="F7" s="119">
        <v>1.786</v>
      </c>
      <c r="G7" s="119">
        <v>2.081</v>
      </c>
      <c r="H7" s="119">
        <v>1.407</v>
      </c>
    </row>
    <row r="8" spans="1:10" x14ac:dyDescent="0.35">
      <c r="A8" s="2"/>
      <c r="B8" s="121">
        <v>2022</v>
      </c>
      <c r="C8" s="122">
        <v>1</v>
      </c>
      <c r="D8" s="122">
        <v>1.1499999999999999</v>
      </c>
      <c r="E8" s="122">
        <v>1.55</v>
      </c>
      <c r="F8" s="122">
        <v>1.2010000000000001</v>
      </c>
      <c r="G8" s="122">
        <v>1.24</v>
      </c>
      <c r="H8" s="122">
        <v>1.1839999999999999</v>
      </c>
    </row>
    <row r="9" spans="1:10" x14ac:dyDescent="0.35">
      <c r="A9" s="2"/>
      <c r="B9" s="121">
        <v>2023</v>
      </c>
      <c r="C9" s="122">
        <v>1.395</v>
      </c>
      <c r="D9" s="122">
        <v>1.353</v>
      </c>
      <c r="E9" s="122">
        <v>1.7410000000000001</v>
      </c>
      <c r="F9" s="122">
        <v>2.0209999999999999</v>
      </c>
      <c r="G9" s="122">
        <v>3.09</v>
      </c>
      <c r="H9" s="122">
        <v>1.597</v>
      </c>
    </row>
    <row r="10" spans="1:10" x14ac:dyDescent="0.35">
      <c r="A10" s="2"/>
      <c r="B10" s="121">
        <v>2024</v>
      </c>
      <c r="C10" s="122">
        <v>1.698</v>
      </c>
      <c r="D10" s="122">
        <v>1.208</v>
      </c>
      <c r="E10" s="122">
        <v>3.0259999999999998</v>
      </c>
      <c r="F10" s="122">
        <v>2.5710000000000002</v>
      </c>
      <c r="G10" s="122">
        <v>1.6619999999999999</v>
      </c>
      <c r="H10" s="122">
        <v>1.8320000000000001</v>
      </c>
    </row>
    <row r="11" spans="1:10" x14ac:dyDescent="0.35">
      <c r="B11" s="2" t="s">
        <v>268</v>
      </c>
      <c r="C11" s="123">
        <f t="shared" ref="C11:H11" si="0">C10-C9</f>
        <v>0.30299999999999994</v>
      </c>
      <c r="D11" s="123">
        <f t="shared" si="0"/>
        <v>-0.14500000000000002</v>
      </c>
      <c r="E11" s="123">
        <f t="shared" si="0"/>
        <v>1.2849999999999997</v>
      </c>
      <c r="F11" s="123">
        <f t="shared" si="0"/>
        <v>0.55000000000000027</v>
      </c>
      <c r="G11" s="123">
        <f t="shared" si="0"/>
        <v>-1.4279999999999999</v>
      </c>
      <c r="H11" s="123">
        <f t="shared" si="0"/>
        <v>0.2350000000000001</v>
      </c>
    </row>
    <row r="12" spans="1:10" x14ac:dyDescent="0.35">
      <c r="B12" s="2"/>
      <c r="C12" s="124"/>
      <c r="D12" s="124"/>
      <c r="E12" s="124"/>
      <c r="F12" s="124"/>
      <c r="G12" s="124"/>
      <c r="H12" s="124"/>
    </row>
    <row r="13" spans="1:10" x14ac:dyDescent="0.35">
      <c r="B13" s="2"/>
      <c r="C13" s="124"/>
      <c r="D13" s="124"/>
      <c r="E13" s="124"/>
      <c r="F13" s="124"/>
      <c r="G13" s="124" t="s">
        <v>269</v>
      </c>
      <c r="H13" s="122">
        <v>1.345</v>
      </c>
    </row>
    <row r="14" spans="1:10" x14ac:dyDescent="0.35">
      <c r="C14" s="124"/>
      <c r="D14" s="124"/>
      <c r="E14" s="124"/>
      <c r="F14" s="124"/>
      <c r="G14" s="124"/>
      <c r="H14" s="125">
        <f>H10-H13</f>
        <v>0.4870000000000001</v>
      </c>
    </row>
    <row r="15" spans="1:10" x14ac:dyDescent="0.35">
      <c r="G15" s="126">
        <v>2024</v>
      </c>
      <c r="H15" s="122">
        <v>1.8169999999999999</v>
      </c>
    </row>
    <row r="19" spans="2:10" x14ac:dyDescent="0.35">
      <c r="J19" s="127" t="s">
        <v>365</v>
      </c>
    </row>
    <row r="20" spans="2:10" x14ac:dyDescent="0.35">
      <c r="J20" s="128" t="s">
        <v>366</v>
      </c>
    </row>
    <row r="21" spans="2:10" x14ac:dyDescent="0.35">
      <c r="J21" s="120" t="s">
        <v>235</v>
      </c>
    </row>
    <row r="24" spans="2:10" ht="16" x14ac:dyDescent="0.35">
      <c r="B24" s="129" t="s">
        <v>270</v>
      </c>
      <c r="C24" s="130" t="s">
        <v>207</v>
      </c>
      <c r="D24" s="130" t="s">
        <v>208</v>
      </c>
      <c r="E24" s="130" t="s">
        <v>209</v>
      </c>
      <c r="F24" s="130" t="s">
        <v>210</v>
      </c>
      <c r="G24" s="130" t="s">
        <v>211</v>
      </c>
      <c r="H24" s="130" t="s">
        <v>6</v>
      </c>
    </row>
    <row r="25" spans="2:10" x14ac:dyDescent="0.35">
      <c r="B25" s="129" t="s">
        <v>212</v>
      </c>
      <c r="C25" s="130" t="s">
        <v>213</v>
      </c>
      <c r="D25" s="130" t="s">
        <v>213</v>
      </c>
      <c r="E25" s="130" t="s">
        <v>213</v>
      </c>
      <c r="F25" s="130" t="s">
        <v>213</v>
      </c>
      <c r="G25" s="130" t="s">
        <v>213</v>
      </c>
      <c r="H25" s="130" t="s">
        <v>213</v>
      </c>
    </row>
    <row r="26" spans="2:10" x14ac:dyDescent="0.35">
      <c r="B26" s="131" t="s">
        <v>195</v>
      </c>
      <c r="C26" s="132">
        <v>1.395</v>
      </c>
      <c r="D26" s="132">
        <v>1.353</v>
      </c>
      <c r="E26" s="132">
        <v>1.7410000000000001</v>
      </c>
      <c r="F26" s="132">
        <v>2.0209999999999999</v>
      </c>
      <c r="G26" s="132">
        <v>3.09</v>
      </c>
      <c r="H26" s="132">
        <v>1.597</v>
      </c>
    </row>
    <row r="27" spans="2:10" x14ac:dyDescent="0.35">
      <c r="B27" s="131" t="s">
        <v>194</v>
      </c>
      <c r="C27" s="133">
        <v>1.698</v>
      </c>
      <c r="D27" s="133">
        <v>1.208</v>
      </c>
      <c r="E27" s="133">
        <v>3.0259999999999998</v>
      </c>
      <c r="F27" s="133">
        <v>2.5710000000000002</v>
      </c>
      <c r="G27" s="133">
        <v>1.6619999999999999</v>
      </c>
      <c r="H27" s="133">
        <v>1.8320000000000001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1A349-170E-42FC-B648-CE0C3D31F3B9}">
  <dimension ref="A1:K18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14.81640625" style="2" customWidth="1"/>
    <col min="2" max="2" width="9.81640625" style="2" customWidth="1"/>
    <col min="3" max="3" width="10.81640625" style="2" customWidth="1"/>
    <col min="4" max="4" width="10.7265625" style="2" customWidth="1"/>
    <col min="5" max="5" width="10.453125" style="2" customWidth="1"/>
    <col min="6" max="6" width="13.1796875" style="2" customWidth="1"/>
    <col min="7" max="7" width="10.7265625" style="2" customWidth="1"/>
    <col min="8" max="8" width="10" style="2" customWidth="1"/>
    <col min="9" max="9" width="10.81640625" style="2" customWidth="1"/>
    <col min="10" max="10" width="10.54296875" style="2" customWidth="1"/>
    <col min="11" max="11" width="10.26953125" style="2" customWidth="1"/>
    <col min="12" max="12" width="4" style="2" customWidth="1"/>
    <col min="13" max="16384" width="8.81640625" style="2"/>
  </cols>
  <sheetData>
    <row r="1" spans="1:11" x14ac:dyDescent="0.35">
      <c r="A1" s="2" t="s">
        <v>343</v>
      </c>
    </row>
    <row r="2" spans="1:11" x14ac:dyDescent="0.35">
      <c r="A2" s="7"/>
      <c r="K2" s="101"/>
    </row>
    <row r="3" spans="1:11" ht="43.5" customHeight="1" x14ac:dyDescent="0.35">
      <c r="A3" s="102"/>
      <c r="B3" s="415" t="s">
        <v>271</v>
      </c>
      <c r="C3" s="416"/>
      <c r="D3" s="416"/>
      <c r="E3" s="416"/>
      <c r="F3" s="416"/>
      <c r="G3" s="417"/>
      <c r="H3" s="415" t="s">
        <v>272</v>
      </c>
      <c r="I3" s="417"/>
      <c r="J3" s="415" t="s">
        <v>273</v>
      </c>
      <c r="K3" s="417"/>
    </row>
    <row r="4" spans="1:11" ht="49.5" customHeight="1" x14ac:dyDescent="0.35">
      <c r="A4" s="103"/>
      <c r="B4" s="104" t="s">
        <v>274</v>
      </c>
      <c r="C4" s="12" t="s">
        <v>190</v>
      </c>
      <c r="D4" s="104" t="s">
        <v>275</v>
      </c>
      <c r="E4" s="12" t="s">
        <v>190</v>
      </c>
      <c r="F4" s="12" t="s">
        <v>276</v>
      </c>
      <c r="G4" s="12" t="s">
        <v>277</v>
      </c>
      <c r="H4" s="104" t="s">
        <v>275</v>
      </c>
      <c r="I4" s="12" t="s">
        <v>190</v>
      </c>
      <c r="J4" s="104" t="s">
        <v>275</v>
      </c>
      <c r="K4" s="12" t="s">
        <v>190</v>
      </c>
    </row>
    <row r="5" spans="1:11" x14ac:dyDescent="0.35">
      <c r="A5" s="76">
        <v>2015</v>
      </c>
      <c r="B5" s="105">
        <v>6799.3</v>
      </c>
      <c r="C5" s="106" t="s">
        <v>72</v>
      </c>
      <c r="D5" s="105">
        <v>7032.9</v>
      </c>
      <c r="E5" s="106" t="s">
        <v>72</v>
      </c>
      <c r="F5" s="107">
        <v>2.4178676531257737</v>
      </c>
      <c r="G5" s="107">
        <v>20.200659482065305</v>
      </c>
      <c r="H5" s="105">
        <v>11328.4</v>
      </c>
      <c r="I5" s="106" t="s">
        <v>72</v>
      </c>
      <c r="J5" s="105">
        <v>149209</v>
      </c>
      <c r="K5" s="106" t="s">
        <v>72</v>
      </c>
    </row>
    <row r="6" spans="1:11" ht="16.5" customHeight="1" x14ac:dyDescent="0.35">
      <c r="A6" s="76">
        <v>2016</v>
      </c>
      <c r="B6" s="105">
        <v>7278.4</v>
      </c>
      <c r="C6" s="107">
        <v>7.0463135911049584</v>
      </c>
      <c r="D6" s="105">
        <v>7534.1</v>
      </c>
      <c r="E6" s="107">
        <v>7.1265054245048383</v>
      </c>
      <c r="F6" s="107">
        <v>2.4942205631090011</v>
      </c>
      <c r="G6" s="107">
        <v>21.711478055387452</v>
      </c>
      <c r="H6" s="105">
        <v>11169.1</v>
      </c>
      <c r="I6" s="107">
        <v>-1.4062003460329728</v>
      </c>
      <c r="J6" s="105">
        <v>145293.1</v>
      </c>
      <c r="K6" s="107">
        <v>-2.6244395445314921</v>
      </c>
    </row>
    <row r="7" spans="1:11" ht="18" customHeight="1" x14ac:dyDescent="0.35">
      <c r="A7" s="76">
        <v>2017</v>
      </c>
      <c r="B7" s="105">
        <v>8432.9</v>
      </c>
      <c r="C7" s="107">
        <v>15.862002637942405</v>
      </c>
      <c r="D7" s="105">
        <v>8632</v>
      </c>
      <c r="E7" s="107">
        <v>14.57241077235502</v>
      </c>
      <c r="F7" s="107">
        <v>2.7674915920450647</v>
      </c>
      <c r="G7" s="107">
        <v>25.911417293289507</v>
      </c>
      <c r="H7" s="105">
        <v>11049.3</v>
      </c>
      <c r="I7" s="107">
        <v>-1.0726020896938975</v>
      </c>
      <c r="J7" s="105">
        <v>142524.79999999999</v>
      </c>
      <c r="K7" s="107">
        <v>-1.9053210372688156</v>
      </c>
    </row>
    <row r="8" spans="1:11" ht="18" customHeight="1" x14ac:dyDescent="0.35">
      <c r="A8" s="76">
        <v>2018</v>
      </c>
      <c r="B8" s="105">
        <v>9513.9</v>
      </c>
      <c r="C8" s="107">
        <v>12.818840493780314</v>
      </c>
      <c r="D8" s="105">
        <v>9601</v>
      </c>
      <c r="E8" s="107">
        <v>11.225671918443004</v>
      </c>
      <c r="F8" s="107">
        <v>2.9803895273811842</v>
      </c>
      <c r="G8" s="107">
        <v>28.001131594527511</v>
      </c>
      <c r="H8" s="105">
        <v>10972.8</v>
      </c>
      <c r="I8" s="107">
        <v>-0.69235155168200702</v>
      </c>
      <c r="J8" s="105">
        <v>140687.9</v>
      </c>
      <c r="K8" s="107">
        <v>-1.288828330227437</v>
      </c>
    </row>
    <row r="9" spans="1:11" ht="18" customHeight="1" x14ac:dyDescent="0.35">
      <c r="A9" s="76">
        <v>2019</v>
      </c>
      <c r="B9" s="105">
        <v>9803.7999999999993</v>
      </c>
      <c r="C9" s="107">
        <v>3.0471205289103276</v>
      </c>
      <c r="D9" s="105">
        <v>9727.2999999999993</v>
      </c>
      <c r="E9" s="107">
        <v>1.3154879700031172</v>
      </c>
      <c r="F9" s="107">
        <v>2.9726495339926524</v>
      </c>
      <c r="G9" s="107">
        <v>28.95081459787972</v>
      </c>
      <c r="H9" s="105">
        <v>10897</v>
      </c>
      <c r="I9" s="107">
        <v>-0.69079906678331215</v>
      </c>
      <c r="J9" s="105">
        <v>139167.1</v>
      </c>
      <c r="K9" s="107">
        <v>-1.0809742699976248</v>
      </c>
    </row>
    <row r="10" spans="1:11" ht="18" customHeight="1" x14ac:dyDescent="0.35">
      <c r="A10" s="76">
        <v>2020</v>
      </c>
      <c r="B10" s="105">
        <v>8710.7000000000007</v>
      </c>
      <c r="C10" s="107">
        <v>-11.149758257002373</v>
      </c>
      <c r="D10" s="105">
        <v>8710.7000000000007</v>
      </c>
      <c r="E10" s="107">
        <v>-10.450998735517549</v>
      </c>
      <c r="F10" s="107">
        <v>2.8656210676952685</v>
      </c>
      <c r="G10" s="107">
        <v>27.053459676192077</v>
      </c>
      <c r="H10" s="105">
        <v>10770.6</v>
      </c>
      <c r="I10" s="107">
        <v>-1.1599522804441555</v>
      </c>
      <c r="J10" s="105">
        <v>136825.29999999999</v>
      </c>
      <c r="K10" s="107">
        <v>-1.6827252992984816</v>
      </c>
    </row>
    <row r="11" spans="1:11" x14ac:dyDescent="0.35">
      <c r="A11" s="76">
        <v>2021</v>
      </c>
      <c r="B11" s="105">
        <v>10496.9</v>
      </c>
      <c r="C11" s="107">
        <v>20.50581468768295</v>
      </c>
      <c r="D11" s="105">
        <v>10095.700000000001</v>
      </c>
      <c r="E11" s="107">
        <v>15.899985075826281</v>
      </c>
      <c r="F11" s="107">
        <v>2.7325681951116003</v>
      </c>
      <c r="G11" s="107">
        <v>31.44147370715832</v>
      </c>
      <c r="H11" s="105">
        <v>10732.5</v>
      </c>
      <c r="I11" s="107">
        <v>-0.35374073867751438</v>
      </c>
      <c r="J11" s="105">
        <v>135814.39999999999</v>
      </c>
      <c r="K11" s="107">
        <v>-0.73882534882071826</v>
      </c>
    </row>
    <row r="12" spans="1:11" x14ac:dyDescent="0.35">
      <c r="A12" s="76">
        <v>2022</v>
      </c>
      <c r="B12" s="105">
        <v>11008.8</v>
      </c>
      <c r="C12" s="107">
        <v>4.8766778763253882</v>
      </c>
      <c r="D12" s="105">
        <v>9766.9</v>
      </c>
      <c r="E12" s="107">
        <v>-3.25683211664373</v>
      </c>
      <c r="F12" s="107">
        <v>2.4623037031994897</v>
      </c>
      <c r="G12" s="107">
        <v>29.629798168254805</v>
      </c>
      <c r="H12" s="105">
        <v>10684.6</v>
      </c>
      <c r="I12" s="107">
        <v>-0.4463079431632857</v>
      </c>
      <c r="J12" s="105">
        <v>134627.29999999999</v>
      </c>
      <c r="K12" s="107">
        <v>-0.87406048254088353</v>
      </c>
    </row>
    <row r="13" spans="1:11" x14ac:dyDescent="0.35">
      <c r="A13" s="76">
        <v>2023</v>
      </c>
      <c r="B13" s="105">
        <v>10459.200000000001</v>
      </c>
      <c r="C13" s="107">
        <v>-4.9923697405711671</v>
      </c>
      <c r="D13" s="105">
        <v>9056</v>
      </c>
      <c r="E13" s="107">
        <v>-7.2786656974065433</v>
      </c>
      <c r="F13" s="107">
        <v>2.0942703805739771</v>
      </c>
      <c r="G13" s="107">
        <v>28.998129979250457</v>
      </c>
      <c r="H13" s="105">
        <v>10593.8</v>
      </c>
      <c r="I13" s="107">
        <v>-0.84982123804354959</v>
      </c>
      <c r="J13" s="105">
        <v>132694</v>
      </c>
      <c r="K13" s="107">
        <v>-1.4360386043543834</v>
      </c>
    </row>
    <row r="14" spans="1:11" x14ac:dyDescent="0.35">
      <c r="A14" s="76">
        <v>2024</v>
      </c>
      <c r="B14" s="105">
        <v>10290.700000000001</v>
      </c>
      <c r="C14" s="107">
        <v>-1.6110218754780481</v>
      </c>
      <c r="D14" s="105">
        <v>8933.2999999999993</v>
      </c>
      <c r="E14" s="107">
        <v>-1.3549028268551317</v>
      </c>
      <c r="F14" s="107">
        <v>2.0552319575651299</v>
      </c>
      <c r="G14" s="107">
        <v>28.056934852182319</v>
      </c>
      <c r="H14" s="105">
        <v>10486.2</v>
      </c>
      <c r="I14" s="107">
        <v>-1.0156884215295603</v>
      </c>
      <c r="J14" s="105">
        <v>130432.3</v>
      </c>
      <c r="K14" s="107">
        <v>-1.7044478273320549</v>
      </c>
    </row>
    <row r="15" spans="1:11" x14ac:dyDescent="0.35">
      <c r="A15" s="103"/>
      <c r="B15" s="108"/>
      <c r="C15" s="109"/>
      <c r="D15" s="108"/>
      <c r="E15" s="7"/>
      <c r="F15" s="110"/>
      <c r="G15" s="110"/>
      <c r="H15" s="109"/>
      <c r="I15" s="109"/>
      <c r="J15" s="109"/>
      <c r="K15" s="109"/>
    </row>
    <row r="16" spans="1:11" x14ac:dyDescent="0.35">
      <c r="A16" s="111" t="s">
        <v>278</v>
      </c>
      <c r="C16" s="112"/>
      <c r="G16" s="113"/>
    </row>
    <row r="17" spans="1:3" x14ac:dyDescent="0.35">
      <c r="A17" s="111" t="s">
        <v>279</v>
      </c>
      <c r="C17" s="112"/>
    </row>
    <row r="18" spans="1:3" x14ac:dyDescent="0.35">
      <c r="A18" s="61" t="s">
        <v>344</v>
      </c>
    </row>
  </sheetData>
  <mergeCells count="3">
    <mergeCell ref="B3:G3"/>
    <mergeCell ref="H3:I3"/>
    <mergeCell ref="J3:K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A535D-7E65-4C30-BEDC-2341C1A5621D}">
  <dimension ref="A1:F17"/>
  <sheetViews>
    <sheetView zoomScale="80" zoomScaleNormal="80" workbookViewId="0">
      <selection activeCell="A2" sqref="A2"/>
    </sheetView>
  </sheetViews>
  <sheetFormatPr defaultColWidth="8" defaultRowHeight="13" x14ac:dyDescent="0.3"/>
  <cols>
    <col min="1" max="1" width="37.1796875" style="61" customWidth="1"/>
    <col min="2" max="2" width="16.1796875" style="61" customWidth="1"/>
    <col min="3" max="3" width="15" style="61" customWidth="1"/>
    <col min="4" max="4" width="12.26953125" style="61" customWidth="1"/>
    <col min="5" max="5" width="13" style="61" customWidth="1"/>
    <col min="6" max="6" width="11.81640625" style="61" customWidth="1"/>
    <col min="7" max="7" width="2.26953125" style="61" customWidth="1"/>
    <col min="8" max="16384" width="8" style="61"/>
  </cols>
  <sheetData>
    <row r="1" spans="1:6" ht="14.5" x14ac:dyDescent="0.35">
      <c r="A1" s="76" t="s">
        <v>396</v>
      </c>
      <c r="B1" s="77"/>
      <c r="C1" s="77"/>
      <c r="D1" s="77"/>
    </row>
    <row r="2" spans="1:6" x14ac:dyDescent="0.3">
      <c r="A2" s="77"/>
      <c r="B2" s="77"/>
      <c r="C2" s="77"/>
      <c r="D2" s="77"/>
    </row>
    <row r="3" spans="1:6" ht="43.5" x14ac:dyDescent="0.35">
      <c r="A3" s="78"/>
      <c r="B3" s="79" t="s">
        <v>345</v>
      </c>
      <c r="C3" s="79" t="s">
        <v>280</v>
      </c>
      <c r="D3" s="79" t="s">
        <v>281</v>
      </c>
      <c r="E3" s="80" t="s">
        <v>360</v>
      </c>
      <c r="F3" s="79" t="s">
        <v>282</v>
      </c>
    </row>
    <row r="4" spans="1:6" s="85" customFormat="1" ht="14.5" x14ac:dyDescent="0.35">
      <c r="A4" s="81" t="s">
        <v>283</v>
      </c>
      <c r="B4" s="82"/>
      <c r="C4" s="83"/>
      <c r="D4" s="83"/>
      <c r="E4" s="84"/>
      <c r="F4" s="84"/>
    </row>
    <row r="5" spans="1:6" ht="14.5" x14ac:dyDescent="0.35">
      <c r="A5" s="86" t="s">
        <v>284</v>
      </c>
      <c r="B5" s="87">
        <v>8032.8207894973466</v>
      </c>
      <c r="C5" s="87">
        <v>20822.011645164974</v>
      </c>
      <c r="D5" s="87">
        <v>5610.6643855146849</v>
      </c>
      <c r="E5" s="87">
        <v>17253.365740136585</v>
      </c>
      <c r="F5" s="87">
        <v>17337.909852413242</v>
      </c>
    </row>
    <row r="6" spans="1:6" ht="14.5" x14ac:dyDescent="0.35">
      <c r="A6" s="86" t="s">
        <v>285</v>
      </c>
      <c r="B6" s="88">
        <v>-2.0201651493068953</v>
      </c>
      <c r="C6" s="88">
        <v>-2.5788559936604618</v>
      </c>
      <c r="D6" s="88">
        <v>-4.1936721058325919</v>
      </c>
      <c r="E6" s="88">
        <v>-1.3607036795602272</v>
      </c>
      <c r="F6" s="88">
        <v>-1.623864096544041</v>
      </c>
    </row>
    <row r="7" spans="1:6" ht="14.5" x14ac:dyDescent="0.35">
      <c r="A7" s="86"/>
      <c r="B7" s="89"/>
      <c r="C7" s="89"/>
      <c r="D7" s="90"/>
      <c r="E7" s="90"/>
      <c r="F7" s="90"/>
    </row>
    <row r="8" spans="1:6" s="92" customFormat="1" ht="16.5" x14ac:dyDescent="0.35">
      <c r="A8" s="81" t="s">
        <v>361</v>
      </c>
      <c r="B8" s="91"/>
      <c r="C8" s="91"/>
      <c r="D8" s="91"/>
      <c r="E8" s="91"/>
      <c r="F8" s="91"/>
    </row>
    <row r="9" spans="1:6" s="92" customFormat="1" ht="14.5" x14ac:dyDescent="0.35">
      <c r="A9" s="86" t="s">
        <v>284</v>
      </c>
      <c r="B9" s="87">
        <v>119318.40661810989</v>
      </c>
      <c r="C9" s="87">
        <v>135472.08585454963</v>
      </c>
      <c r="D9" s="87">
        <v>36184.088964927294</v>
      </c>
      <c r="E9" s="87">
        <v>278817.42355039367</v>
      </c>
      <c r="F9" s="87">
        <v>242307.30355005982</v>
      </c>
    </row>
    <row r="10" spans="1:6" ht="14.5" x14ac:dyDescent="0.35">
      <c r="A10" s="86" t="s">
        <v>285</v>
      </c>
      <c r="B10" s="88">
        <v>-2.1007537472977806</v>
      </c>
      <c r="C10" s="93">
        <v>0.38558732972301329</v>
      </c>
      <c r="D10" s="93">
        <v>0.42645806066570957</v>
      </c>
      <c r="E10" s="93">
        <v>-1.1140480220761111</v>
      </c>
      <c r="F10" s="93">
        <v>-0.73555826063235441</v>
      </c>
    </row>
    <row r="11" spans="1:6" ht="15.5" x14ac:dyDescent="0.35">
      <c r="A11" s="86"/>
      <c r="B11" s="94"/>
      <c r="C11" s="90"/>
      <c r="D11" s="90"/>
      <c r="E11" s="90"/>
      <c r="F11" s="90"/>
    </row>
    <row r="12" spans="1:6" ht="14.5" x14ac:dyDescent="0.35">
      <c r="A12" s="81" t="s">
        <v>286</v>
      </c>
      <c r="B12" s="95">
        <v>28.056934852182319</v>
      </c>
      <c r="C12" s="95">
        <v>25.920194991268385</v>
      </c>
      <c r="D12" s="95">
        <v>9.6953899521059572</v>
      </c>
      <c r="E12" s="95">
        <v>24.777551830911438</v>
      </c>
      <c r="F12" s="95">
        <v>25.082347170627912</v>
      </c>
    </row>
    <row r="13" spans="1:6" ht="14.5" x14ac:dyDescent="0.35">
      <c r="A13" s="81" t="s">
        <v>287</v>
      </c>
      <c r="B13" s="95">
        <v>23.9949809335765</v>
      </c>
      <c r="C13" s="95">
        <v>59.297256868363391</v>
      </c>
      <c r="D13" s="95">
        <v>159.93052666086672</v>
      </c>
      <c r="E13" s="95">
        <v>24.974426589872003</v>
      </c>
      <c r="F13" s="95">
        <v>28.527391423639127</v>
      </c>
    </row>
    <row r="14" spans="1:6" ht="14.5" x14ac:dyDescent="0.35">
      <c r="A14" s="96"/>
      <c r="B14" s="97"/>
      <c r="C14" s="97"/>
      <c r="D14" s="97"/>
      <c r="E14" s="97"/>
      <c r="F14" s="97"/>
    </row>
    <row r="15" spans="1:6" ht="15" x14ac:dyDescent="0.35">
      <c r="A15" s="98" t="s">
        <v>362</v>
      </c>
      <c r="B15" s="99"/>
      <c r="C15" s="99"/>
      <c r="D15" s="81"/>
      <c r="E15" s="91"/>
      <c r="F15" s="91"/>
    </row>
    <row r="16" spans="1:6" ht="15" x14ac:dyDescent="0.35">
      <c r="A16" s="98" t="s">
        <v>363</v>
      </c>
      <c r="B16" s="18"/>
      <c r="C16" s="14"/>
      <c r="D16" s="92"/>
      <c r="E16" s="18"/>
      <c r="F16" s="92"/>
    </row>
    <row r="17" spans="1:6" x14ac:dyDescent="0.3">
      <c r="A17" s="61" t="s">
        <v>344</v>
      </c>
      <c r="B17" s="92"/>
      <c r="C17" s="92"/>
      <c r="D17" s="92"/>
      <c r="E17" s="100"/>
      <c r="F17" s="92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1D199-D5A9-48EB-B480-A06CDD62B778}">
  <dimension ref="A1:J15"/>
  <sheetViews>
    <sheetView zoomScale="80" zoomScaleNormal="80" workbookViewId="0">
      <selection activeCell="A2" sqref="A2"/>
    </sheetView>
  </sheetViews>
  <sheetFormatPr defaultColWidth="8.453125" defaultRowHeight="13" x14ac:dyDescent="0.3"/>
  <cols>
    <col min="1" max="1" width="18.7265625" style="61" customWidth="1"/>
    <col min="2" max="9" width="10.453125" style="61" customWidth="1"/>
    <col min="10" max="16384" width="8.453125" style="61"/>
  </cols>
  <sheetData>
    <row r="1" spans="1:10" x14ac:dyDescent="0.3">
      <c r="A1" s="140" t="s">
        <v>395</v>
      </c>
      <c r="I1" s="62"/>
      <c r="J1" s="63"/>
    </row>
    <row r="2" spans="1:10" x14ac:dyDescent="0.3">
      <c r="A2" s="60"/>
      <c r="I2" s="62"/>
      <c r="J2" s="63"/>
    </row>
    <row r="3" spans="1:10" ht="51" customHeight="1" x14ac:dyDescent="0.3">
      <c r="A3" s="64" t="s">
        <v>141</v>
      </c>
      <c r="B3" s="65" t="s">
        <v>288</v>
      </c>
      <c r="C3" s="66" t="s">
        <v>190</v>
      </c>
      <c r="D3" s="65" t="s">
        <v>289</v>
      </c>
      <c r="E3" s="66" t="s">
        <v>190</v>
      </c>
      <c r="F3" s="65" t="s">
        <v>290</v>
      </c>
      <c r="G3" s="66" t="s">
        <v>190</v>
      </c>
      <c r="H3" s="65" t="s">
        <v>291</v>
      </c>
      <c r="I3" s="66" t="s">
        <v>190</v>
      </c>
    </row>
    <row r="4" spans="1:10" x14ac:dyDescent="0.3">
      <c r="A4" s="67">
        <v>2015</v>
      </c>
      <c r="B4" s="68">
        <v>1423.6</v>
      </c>
      <c r="C4" s="69" t="s">
        <v>72</v>
      </c>
      <c r="D4" s="68">
        <v>4930.8999999999996</v>
      </c>
      <c r="E4" s="70" t="s">
        <v>72</v>
      </c>
      <c r="F4" s="68">
        <v>630.6</v>
      </c>
      <c r="G4" s="70" t="s">
        <v>72</v>
      </c>
      <c r="H4" s="68">
        <v>40.4</v>
      </c>
      <c r="I4" s="70" t="s">
        <v>72</v>
      </c>
    </row>
    <row r="5" spans="1:10" x14ac:dyDescent="0.3">
      <c r="A5" s="67">
        <v>2016</v>
      </c>
      <c r="B5" s="71">
        <v>1607.4</v>
      </c>
      <c r="C5" s="72">
        <v>12.910930036527127</v>
      </c>
      <c r="D5" s="71">
        <v>5265.3</v>
      </c>
      <c r="E5" s="72">
        <v>6.7817234176316816</v>
      </c>
      <c r="F5" s="71">
        <v>614.70000000000005</v>
      </c>
      <c r="G5" s="72">
        <v>-2.5214081826831549</v>
      </c>
      <c r="H5" s="71">
        <v>39.4</v>
      </c>
      <c r="I5" s="72">
        <v>-2.4752475247524752</v>
      </c>
    </row>
    <row r="6" spans="1:10" x14ac:dyDescent="0.3">
      <c r="A6" s="67">
        <v>2017</v>
      </c>
      <c r="B6" s="71">
        <v>2083.9</v>
      </c>
      <c r="C6" s="72">
        <v>29.644145825556802</v>
      </c>
      <c r="D6" s="71">
        <v>5910.3</v>
      </c>
      <c r="E6" s="72">
        <v>12.250014244202609</v>
      </c>
      <c r="F6" s="71">
        <v>618.70000000000005</v>
      </c>
      <c r="G6" s="72">
        <v>0.65072393037253939</v>
      </c>
      <c r="H6" s="71">
        <v>12.8</v>
      </c>
      <c r="I6" s="72">
        <v>-67.512690355329951</v>
      </c>
    </row>
    <row r="7" spans="1:10" x14ac:dyDescent="0.3">
      <c r="A7" s="67">
        <v>2018</v>
      </c>
      <c r="B7" s="71">
        <v>2381.6999999999998</v>
      </c>
      <c r="C7" s="72">
        <v>14.2905129804693</v>
      </c>
      <c r="D7" s="71">
        <v>6592</v>
      </c>
      <c r="E7" s="72">
        <v>11.534101483850225</v>
      </c>
      <c r="F7" s="71">
        <v>608.9</v>
      </c>
      <c r="G7" s="72">
        <v>-1.5839663811217177</v>
      </c>
      <c r="H7" s="71">
        <v>16.600000000000001</v>
      </c>
      <c r="I7" s="72">
        <v>29.687500000000007</v>
      </c>
    </row>
    <row r="8" spans="1:10" x14ac:dyDescent="0.3">
      <c r="A8" s="67">
        <v>2019</v>
      </c>
      <c r="B8" s="71">
        <v>2569.8000000000002</v>
      </c>
      <c r="C8" s="72">
        <v>7.8977201158836285</v>
      </c>
      <c r="D8" s="71">
        <v>6542.8</v>
      </c>
      <c r="E8" s="72">
        <v>-0.74635922330096804</v>
      </c>
      <c r="F8" s="71">
        <v>581.6</v>
      </c>
      <c r="G8" s="72">
        <v>-4.4834948267367309</v>
      </c>
      <c r="H8" s="71">
        <v>32.299999999999997</v>
      </c>
      <c r="I8" s="72">
        <v>94.578313253012013</v>
      </c>
    </row>
    <row r="9" spans="1:10" x14ac:dyDescent="0.3">
      <c r="A9" s="67">
        <v>2020</v>
      </c>
      <c r="B9" s="71">
        <v>2388.5</v>
      </c>
      <c r="C9" s="72">
        <v>-7.0550237372558238</v>
      </c>
      <c r="D9" s="71">
        <v>5728.7</v>
      </c>
      <c r="E9" s="72">
        <v>-12.442685088952746</v>
      </c>
      <c r="F9" s="71">
        <v>551.20000000000005</v>
      </c>
      <c r="G9" s="72">
        <v>-5.2269601100412615</v>
      </c>
      <c r="H9" s="71">
        <v>42.3</v>
      </c>
      <c r="I9" s="72">
        <v>30.959752321981426</v>
      </c>
    </row>
    <row r="10" spans="1:10" x14ac:dyDescent="0.3">
      <c r="A10" s="67">
        <v>2021</v>
      </c>
      <c r="B10" s="71">
        <v>2395.3000000000002</v>
      </c>
      <c r="C10" s="72">
        <v>0.28469750889680479</v>
      </c>
      <c r="D10" s="71">
        <v>7093.4</v>
      </c>
      <c r="E10" s="72">
        <v>23.822158604919089</v>
      </c>
      <c r="F10" s="71">
        <v>562.79999999999995</v>
      </c>
      <c r="G10" s="72">
        <v>2.1044992743105784</v>
      </c>
      <c r="H10" s="71">
        <v>44.3</v>
      </c>
      <c r="I10" s="72">
        <v>4.7281323877068564</v>
      </c>
    </row>
    <row r="11" spans="1:10" x14ac:dyDescent="0.3">
      <c r="A11" s="67">
        <v>2022</v>
      </c>
      <c r="B11" s="71">
        <v>2184.1</v>
      </c>
      <c r="C11" s="72">
        <v>-8.8172671481651665</v>
      </c>
      <c r="D11" s="71">
        <v>6997.7</v>
      </c>
      <c r="E11" s="72">
        <v>-1.3491414554374463</v>
      </c>
      <c r="F11" s="71">
        <v>541.79999999999995</v>
      </c>
      <c r="G11" s="72">
        <v>-3.7313432835820901</v>
      </c>
      <c r="H11" s="71">
        <v>45.8</v>
      </c>
      <c r="I11" s="72">
        <v>3.3860045146726865</v>
      </c>
    </row>
    <row r="12" spans="1:10" x14ac:dyDescent="0.3">
      <c r="A12" s="67">
        <v>2023</v>
      </c>
      <c r="B12" s="71">
        <v>2361</v>
      </c>
      <c r="C12" s="72">
        <v>-1.4319709430969056</v>
      </c>
      <c r="D12" s="71">
        <v>6163.1</v>
      </c>
      <c r="E12" s="72">
        <v>-13.11500831759099</v>
      </c>
      <c r="F12" s="71">
        <v>578.29999999999995</v>
      </c>
      <c r="G12" s="72">
        <v>2.7540867093105903</v>
      </c>
      <c r="H12" s="71">
        <v>85.2</v>
      </c>
      <c r="I12" s="72">
        <v>92.325056433408591</v>
      </c>
    </row>
    <row r="13" spans="1:10" x14ac:dyDescent="0.3">
      <c r="A13" s="67">
        <v>2024</v>
      </c>
      <c r="B13" s="71">
        <v>2618.4</v>
      </c>
      <c r="C13" s="72">
        <v>19.884620667551861</v>
      </c>
      <c r="D13" s="71">
        <v>5974.4</v>
      </c>
      <c r="E13" s="72">
        <v>-14.623376252197154</v>
      </c>
      <c r="F13" s="71">
        <v>583.9</v>
      </c>
      <c r="G13" s="72">
        <v>7.7703949796973104</v>
      </c>
      <c r="H13" s="71">
        <v>87.1</v>
      </c>
      <c r="I13" s="72">
        <v>90.17467248908298</v>
      </c>
    </row>
    <row r="14" spans="1:10" ht="35.15" customHeight="1" x14ac:dyDescent="0.3">
      <c r="A14" s="73" t="s">
        <v>292</v>
      </c>
      <c r="B14" s="74">
        <v>28.236512061770064</v>
      </c>
      <c r="C14" s="74" t="s">
        <v>72</v>
      </c>
      <c r="D14" s="74">
        <v>64.427214200213513</v>
      </c>
      <c r="E14" s="74" t="s">
        <v>72</v>
      </c>
      <c r="F14" s="74">
        <v>6.2967076813579066</v>
      </c>
      <c r="G14" s="74" t="s">
        <v>72</v>
      </c>
      <c r="H14" s="74">
        <v>0.93927597027962595</v>
      </c>
      <c r="I14" s="74" t="s">
        <v>72</v>
      </c>
    </row>
    <row r="15" spans="1:10" x14ac:dyDescent="0.3">
      <c r="A15" s="61" t="s">
        <v>346</v>
      </c>
      <c r="B15" s="75"/>
      <c r="D15" s="75"/>
      <c r="F15" s="75"/>
      <c r="H15" s="75"/>
    </row>
  </sheetData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3B0DC-16A9-4526-B5F9-0088F1AA6E0B}">
  <dimension ref="A1:I11"/>
  <sheetViews>
    <sheetView zoomScale="80" zoomScaleNormal="80" workbookViewId="0">
      <selection activeCell="A2" sqref="A2"/>
    </sheetView>
  </sheetViews>
  <sheetFormatPr defaultColWidth="8.7265625" defaultRowHeight="14.5" x14ac:dyDescent="0.35"/>
  <cols>
    <col min="1" max="1" width="24.7265625" style="38" customWidth="1"/>
    <col min="2" max="2" width="10.54296875" style="38" customWidth="1"/>
    <col min="3" max="4" width="10.1796875" style="38" customWidth="1"/>
    <col min="5" max="5" width="4.7265625" style="38" customWidth="1"/>
    <col min="6" max="6" width="10.26953125" style="38" customWidth="1"/>
    <col min="7" max="7" width="13.7265625" style="59" customWidth="1"/>
    <col min="8" max="8" width="13.453125" style="59" customWidth="1"/>
    <col min="9" max="9" width="9.81640625" style="59" customWidth="1"/>
    <col min="10" max="16384" width="8.7265625" style="38"/>
  </cols>
  <sheetData>
    <row r="1" spans="1:8" s="43" customFormat="1" x14ac:dyDescent="0.35">
      <c r="A1" s="2" t="s">
        <v>347</v>
      </c>
      <c r="G1" s="45"/>
      <c r="H1" s="45"/>
    </row>
    <row r="2" spans="1:8" s="43" customFormat="1" x14ac:dyDescent="0.35">
      <c r="A2" s="2"/>
      <c r="C2" s="44"/>
      <c r="D2" s="44"/>
      <c r="G2" s="45"/>
      <c r="H2" s="45"/>
    </row>
    <row r="3" spans="1:8" s="43" customFormat="1" ht="29" x14ac:dyDescent="0.35">
      <c r="A3" s="418"/>
      <c r="B3" s="372">
        <v>2022</v>
      </c>
      <c r="C3" s="372">
        <v>2023</v>
      </c>
      <c r="D3" s="372">
        <v>2024</v>
      </c>
      <c r="E3" s="373"/>
      <c r="F3" s="154" t="s">
        <v>348</v>
      </c>
      <c r="G3" s="154" t="s">
        <v>349</v>
      </c>
      <c r="H3" s="154" t="s">
        <v>350</v>
      </c>
    </row>
    <row r="4" spans="1:8" s="43" customFormat="1" ht="14.5" customHeight="1" x14ac:dyDescent="0.35">
      <c r="A4" s="419"/>
      <c r="B4" s="420" t="s">
        <v>293</v>
      </c>
      <c r="C4" s="420"/>
      <c r="D4" s="420"/>
      <c r="E4" s="46"/>
      <c r="F4" s="420" t="s">
        <v>161</v>
      </c>
      <c r="G4" s="420"/>
      <c r="H4" s="420"/>
    </row>
    <row r="5" spans="1:8" s="43" customFormat="1" x14ac:dyDescent="0.35">
      <c r="A5" s="45" t="s">
        <v>38</v>
      </c>
      <c r="B5" s="47">
        <v>30673</v>
      </c>
      <c r="C5" s="47">
        <v>27475</v>
      </c>
      <c r="D5" s="47">
        <v>24720</v>
      </c>
      <c r="E5" s="47"/>
      <c r="F5" s="48">
        <v>100</v>
      </c>
      <c r="G5" s="49">
        <v>-10.426107651680631</v>
      </c>
      <c r="H5" s="49">
        <v>-10.02729754322111</v>
      </c>
    </row>
    <row r="6" spans="1:8" s="43" customFormat="1" x14ac:dyDescent="0.35">
      <c r="A6" s="50" t="s">
        <v>294</v>
      </c>
      <c r="B6" s="40">
        <v>20217</v>
      </c>
      <c r="C6" s="40">
        <v>17613</v>
      </c>
      <c r="D6" s="40">
        <v>15448</v>
      </c>
      <c r="E6" s="40"/>
      <c r="F6" s="51">
        <v>62.491909385113267</v>
      </c>
      <c r="G6" s="52">
        <v>-12.880249295147648</v>
      </c>
      <c r="H6" s="52">
        <v>-12.292057003349798</v>
      </c>
    </row>
    <row r="7" spans="1:8" s="43" customFormat="1" ht="14.5" customHeight="1" x14ac:dyDescent="0.35">
      <c r="A7" s="50" t="s">
        <v>295</v>
      </c>
      <c r="B7" s="40">
        <v>8398</v>
      </c>
      <c r="C7" s="40">
        <v>7718</v>
      </c>
      <c r="D7" s="40">
        <v>7504</v>
      </c>
      <c r="E7" s="40"/>
      <c r="F7" s="51">
        <v>30.355987055016183</v>
      </c>
      <c r="G7" s="52">
        <v>-8.097165991902834</v>
      </c>
      <c r="H7" s="52">
        <v>-2.7727390515677639</v>
      </c>
    </row>
    <row r="8" spans="1:8" s="43" customFormat="1" x14ac:dyDescent="0.35">
      <c r="A8" s="50" t="s">
        <v>296</v>
      </c>
      <c r="B8" s="40">
        <v>529</v>
      </c>
      <c r="C8" s="40">
        <v>613</v>
      </c>
      <c r="D8" s="40">
        <v>525</v>
      </c>
      <c r="E8" s="40"/>
      <c r="F8" s="51">
        <v>2.1237864077669903</v>
      </c>
      <c r="G8" s="52">
        <v>15.879017013232513</v>
      </c>
      <c r="H8" s="52">
        <v>-14.355628058727568</v>
      </c>
    </row>
    <row r="9" spans="1:8" s="43" customFormat="1" x14ac:dyDescent="0.35">
      <c r="A9" s="50" t="s">
        <v>297</v>
      </c>
      <c r="B9" s="40">
        <v>354</v>
      </c>
      <c r="C9" s="40">
        <v>390</v>
      </c>
      <c r="D9" s="40">
        <v>266</v>
      </c>
      <c r="E9" s="40"/>
      <c r="F9" s="51">
        <v>1.0760517799352751</v>
      </c>
      <c r="G9" s="52">
        <v>10.16949152542373</v>
      </c>
      <c r="H9" s="52">
        <v>-31.794871794871792</v>
      </c>
    </row>
    <row r="10" spans="1:8" s="43" customFormat="1" ht="14.5" customHeight="1" x14ac:dyDescent="0.35">
      <c r="A10" s="53" t="s">
        <v>298</v>
      </c>
      <c r="B10" s="54">
        <v>1175</v>
      </c>
      <c r="C10" s="54">
        <v>1141</v>
      </c>
      <c r="D10" s="54">
        <v>977</v>
      </c>
      <c r="E10" s="54"/>
      <c r="F10" s="55">
        <v>3.9522653721682852</v>
      </c>
      <c r="G10" s="56">
        <v>-2.8936170212765959</v>
      </c>
      <c r="H10" s="56">
        <v>-14.373356704645049</v>
      </c>
    </row>
    <row r="11" spans="1:8" s="43" customFormat="1" x14ac:dyDescent="0.35">
      <c r="A11" s="37" t="s">
        <v>299</v>
      </c>
      <c r="B11" s="57"/>
      <c r="C11" s="57"/>
      <c r="D11" s="57"/>
      <c r="E11" s="57"/>
      <c r="F11" s="57"/>
      <c r="G11" s="58"/>
      <c r="H11" s="58"/>
    </row>
  </sheetData>
  <mergeCells count="3">
    <mergeCell ref="A3:A4"/>
    <mergeCell ref="B4:D4"/>
    <mergeCell ref="F4:H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B204A-3092-4007-9CF7-94DDBC16B3CD}">
  <dimension ref="A1:M18"/>
  <sheetViews>
    <sheetView topLeftCell="F1" zoomScale="80" zoomScaleNormal="80" workbookViewId="0">
      <selection activeCell="F1" sqref="F1"/>
    </sheetView>
  </sheetViews>
  <sheetFormatPr defaultColWidth="8.81640625" defaultRowHeight="14.5" x14ac:dyDescent="0.35"/>
  <cols>
    <col min="1" max="1" width="8.7265625" style="38"/>
    <col min="2" max="4" width="9.1796875" style="38" customWidth="1"/>
    <col min="5" max="5" width="8.7265625" style="38"/>
    <col min="6" max="16384" width="8.81640625" style="2"/>
  </cols>
  <sheetData>
    <row r="1" spans="1:13" x14ac:dyDescent="0.35">
      <c r="B1" s="38" t="s">
        <v>38</v>
      </c>
      <c r="C1" s="38" t="s">
        <v>300</v>
      </c>
      <c r="D1" s="38" t="s">
        <v>295</v>
      </c>
      <c r="F1" s="38" t="s">
        <v>397</v>
      </c>
      <c r="G1" s="38"/>
      <c r="H1" s="38"/>
      <c r="I1" s="38"/>
      <c r="J1" s="38"/>
      <c r="K1" s="38"/>
      <c r="L1" s="38"/>
      <c r="M1" s="38"/>
    </row>
    <row r="2" spans="1:13" x14ac:dyDescent="0.35">
      <c r="A2" s="39">
        <v>2013</v>
      </c>
      <c r="B2" s="40">
        <v>30110</v>
      </c>
      <c r="C2" s="40">
        <v>19017</v>
      </c>
      <c r="D2" s="40">
        <v>9704</v>
      </c>
      <c r="F2" s="38"/>
      <c r="G2" s="38"/>
      <c r="H2" s="38"/>
      <c r="I2" s="38"/>
      <c r="J2" s="38"/>
      <c r="K2" s="38"/>
      <c r="L2" s="38"/>
      <c r="M2" s="38"/>
    </row>
    <row r="3" spans="1:13" x14ac:dyDescent="0.35">
      <c r="A3" s="39">
        <v>2014</v>
      </c>
      <c r="B3" s="40">
        <v>28871</v>
      </c>
      <c r="C3" s="40">
        <v>18178</v>
      </c>
      <c r="D3" s="40">
        <v>9460</v>
      </c>
      <c r="F3" s="38"/>
      <c r="G3" s="38"/>
      <c r="H3" s="38"/>
      <c r="I3" s="38"/>
      <c r="J3" s="38"/>
      <c r="K3" s="38"/>
      <c r="L3" s="38"/>
      <c r="M3" s="38"/>
    </row>
    <row r="4" spans="1:13" x14ac:dyDescent="0.35">
      <c r="A4" s="39">
        <v>2015</v>
      </c>
      <c r="B4" s="40">
        <v>28758</v>
      </c>
      <c r="C4" s="40">
        <v>18428</v>
      </c>
      <c r="D4" s="40">
        <v>9301</v>
      </c>
      <c r="F4" s="38"/>
      <c r="G4" s="38"/>
      <c r="H4" s="38"/>
      <c r="I4" s="38"/>
      <c r="J4" s="38"/>
      <c r="K4" s="38"/>
      <c r="L4" s="38"/>
      <c r="M4" s="38"/>
    </row>
    <row r="5" spans="1:13" x14ac:dyDescent="0.35">
      <c r="A5" s="39">
        <v>2016</v>
      </c>
      <c r="B5" s="40">
        <v>29595</v>
      </c>
      <c r="C5" s="40">
        <v>18341</v>
      </c>
      <c r="D5" s="40">
        <v>9247</v>
      </c>
      <c r="F5" s="38"/>
      <c r="G5" s="38"/>
      <c r="H5" s="38"/>
      <c r="I5" s="38"/>
      <c r="J5" s="38"/>
      <c r="K5" s="38"/>
      <c r="L5" s="38"/>
      <c r="M5" s="38"/>
    </row>
    <row r="6" spans="1:13" x14ac:dyDescent="0.35">
      <c r="A6" s="39">
        <v>2017</v>
      </c>
      <c r="B6" s="40">
        <v>34250</v>
      </c>
      <c r="C6" s="40">
        <v>22705</v>
      </c>
      <c r="D6" s="40">
        <v>9377</v>
      </c>
      <c r="F6" s="38"/>
      <c r="G6" s="38"/>
      <c r="H6" s="38"/>
      <c r="I6" s="38"/>
      <c r="J6" s="38"/>
      <c r="K6" s="38"/>
      <c r="L6" s="38"/>
      <c r="M6" s="38"/>
    </row>
    <row r="7" spans="1:13" x14ac:dyDescent="0.35">
      <c r="A7" s="39">
        <v>2018</v>
      </c>
      <c r="B7" s="40">
        <v>29277</v>
      </c>
      <c r="C7" s="40">
        <v>18442</v>
      </c>
      <c r="D7" s="40">
        <v>9149</v>
      </c>
      <c r="F7" s="38"/>
      <c r="G7" s="38"/>
      <c r="H7" s="38"/>
      <c r="I7" s="38"/>
      <c r="J7" s="38"/>
      <c r="K7" s="38"/>
      <c r="L7" s="38"/>
      <c r="M7" s="38"/>
    </row>
    <row r="8" spans="1:13" x14ac:dyDescent="0.35">
      <c r="A8" s="39">
        <v>2019</v>
      </c>
      <c r="B8" s="40">
        <v>29284</v>
      </c>
      <c r="C8" s="40">
        <v>18579</v>
      </c>
      <c r="D8" s="40">
        <v>8946</v>
      </c>
      <c r="F8" s="38"/>
      <c r="G8" s="38"/>
      <c r="H8" s="38"/>
      <c r="I8" s="38"/>
      <c r="J8" s="38"/>
      <c r="K8" s="38"/>
      <c r="L8" s="38"/>
      <c r="M8" s="38"/>
    </row>
    <row r="9" spans="1:13" x14ac:dyDescent="0.35">
      <c r="A9" s="39">
        <v>2020</v>
      </c>
      <c r="B9" s="40">
        <v>27628</v>
      </c>
      <c r="C9" s="40">
        <v>17944</v>
      </c>
      <c r="D9" s="40">
        <v>7862</v>
      </c>
      <c r="F9" s="38"/>
      <c r="G9" s="38"/>
      <c r="H9" s="38"/>
      <c r="I9" s="38"/>
      <c r="J9" s="38"/>
      <c r="K9" s="38"/>
      <c r="L9" s="38"/>
      <c r="M9" s="38"/>
    </row>
    <row r="10" spans="1:13" x14ac:dyDescent="0.35">
      <c r="A10" s="41">
        <v>2021</v>
      </c>
      <c r="B10" s="40">
        <v>36405</v>
      </c>
      <c r="C10" s="40">
        <v>24385</v>
      </c>
      <c r="D10" s="40">
        <v>9464</v>
      </c>
      <c r="F10" s="38"/>
      <c r="G10" s="38"/>
      <c r="H10" s="38"/>
      <c r="I10" s="38"/>
      <c r="J10" s="38"/>
      <c r="K10" s="38"/>
      <c r="L10" s="38"/>
      <c r="M10" s="38"/>
    </row>
    <row r="11" spans="1:13" x14ac:dyDescent="0.35">
      <c r="A11" s="41">
        <v>2022</v>
      </c>
      <c r="B11" s="40">
        <v>30673</v>
      </c>
      <c r="C11" s="40">
        <v>20217</v>
      </c>
      <c r="D11" s="40">
        <v>8398</v>
      </c>
      <c r="F11" s="38"/>
      <c r="G11" s="38"/>
      <c r="H11" s="38"/>
      <c r="I11" s="38"/>
      <c r="J11" s="38"/>
      <c r="K11" s="38"/>
      <c r="L11" s="38"/>
      <c r="M11" s="38"/>
    </row>
    <row r="12" spans="1:13" x14ac:dyDescent="0.35">
      <c r="A12" s="42">
        <v>2023</v>
      </c>
      <c r="B12" s="40">
        <v>27475</v>
      </c>
      <c r="C12" s="40">
        <v>17613</v>
      </c>
      <c r="D12" s="40">
        <v>7718</v>
      </c>
      <c r="F12" s="38"/>
      <c r="G12" s="38"/>
      <c r="H12" s="38"/>
      <c r="I12" s="38"/>
      <c r="J12" s="38"/>
      <c r="K12" s="38"/>
      <c r="L12" s="38"/>
      <c r="M12" s="38"/>
    </row>
    <row r="13" spans="1:13" x14ac:dyDescent="0.35">
      <c r="A13" s="42">
        <v>2024</v>
      </c>
      <c r="B13" s="40">
        <v>24720</v>
      </c>
      <c r="C13" s="40">
        <v>15448</v>
      </c>
      <c r="D13" s="40">
        <v>7504</v>
      </c>
      <c r="F13" s="38"/>
      <c r="G13" s="38"/>
      <c r="H13" s="38"/>
      <c r="I13" s="38"/>
      <c r="J13" s="38"/>
      <c r="K13" s="38"/>
      <c r="L13" s="38"/>
      <c r="M13" s="38"/>
    </row>
    <row r="14" spans="1:13" x14ac:dyDescent="0.35">
      <c r="F14" s="38"/>
      <c r="G14" s="38"/>
      <c r="H14" s="38"/>
      <c r="I14" s="38"/>
      <c r="J14" s="38"/>
      <c r="K14" s="38"/>
      <c r="L14" s="38"/>
      <c r="M14" s="38"/>
    </row>
    <row r="15" spans="1:13" x14ac:dyDescent="0.35">
      <c r="F15" s="38"/>
      <c r="G15" s="38"/>
      <c r="H15" s="38"/>
      <c r="I15" s="38"/>
      <c r="J15" s="38"/>
      <c r="K15" s="38"/>
      <c r="L15" s="38"/>
      <c r="M15" s="38"/>
    </row>
    <row r="16" spans="1:13" x14ac:dyDescent="0.35">
      <c r="F16" s="38"/>
      <c r="G16" s="38"/>
      <c r="H16" s="38"/>
      <c r="I16" s="38"/>
      <c r="J16" s="38"/>
      <c r="K16" s="38"/>
      <c r="L16" s="38"/>
      <c r="M16" s="38"/>
    </row>
    <row r="17" spans="6:13" x14ac:dyDescent="0.35">
      <c r="F17" s="38"/>
      <c r="G17" s="38"/>
      <c r="H17" s="38"/>
      <c r="I17" s="38"/>
      <c r="J17" s="38"/>
      <c r="K17" s="38"/>
      <c r="L17" s="38"/>
      <c r="M17" s="38"/>
    </row>
    <row r="18" spans="6:13" x14ac:dyDescent="0.35">
      <c r="F18" s="37" t="s">
        <v>351</v>
      </c>
      <c r="G18" s="38"/>
      <c r="H18" s="38"/>
      <c r="I18" s="38"/>
      <c r="J18" s="38"/>
      <c r="K18" s="38"/>
      <c r="L18" s="38"/>
      <c r="M18" s="38"/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9BE6F-9D17-4CB3-A8A0-FCC0D5DE9D93}">
  <dimension ref="A1:I26"/>
  <sheetViews>
    <sheetView zoomScale="80" zoomScaleNormal="80" workbookViewId="0">
      <selection activeCell="A2" sqref="A2"/>
    </sheetView>
  </sheetViews>
  <sheetFormatPr defaultColWidth="8.7265625" defaultRowHeight="14.5" x14ac:dyDescent="0.35"/>
  <cols>
    <col min="1" max="1" width="36.26953125" style="2" customWidth="1"/>
    <col min="2" max="2" width="10.7265625" style="2" customWidth="1"/>
    <col min="3" max="3" width="11.7265625" style="2" customWidth="1"/>
    <col min="4" max="4" width="14.1796875" style="2" customWidth="1"/>
    <col min="5" max="5" width="3.26953125" style="2" customWidth="1"/>
    <col min="6" max="6" width="9.7265625" style="2" customWidth="1"/>
    <col min="7" max="8" width="11.7265625" style="2" customWidth="1"/>
    <col min="9" max="9" width="13.54296875" style="2" customWidth="1"/>
    <col min="10" max="16384" width="8.7265625" style="2"/>
  </cols>
  <sheetData>
    <row r="1" spans="1:9" x14ac:dyDescent="0.35">
      <c r="A1" s="2" t="s">
        <v>301</v>
      </c>
    </row>
    <row r="2" spans="1:9" x14ac:dyDescent="0.35">
      <c r="A2" s="6"/>
      <c r="B2" s="7"/>
      <c r="C2" s="7"/>
      <c r="D2" s="7"/>
      <c r="E2" s="7"/>
      <c r="F2" s="7"/>
      <c r="G2" s="7"/>
      <c r="H2" s="7"/>
      <c r="I2" s="7"/>
    </row>
    <row r="3" spans="1:9" ht="23.65" customHeight="1" x14ac:dyDescent="0.35">
      <c r="A3" s="8"/>
      <c r="B3" s="411" t="s">
        <v>302</v>
      </c>
      <c r="C3" s="411"/>
      <c r="D3" s="411"/>
      <c r="E3" s="10"/>
      <c r="F3" s="411" t="s">
        <v>303</v>
      </c>
      <c r="G3" s="411"/>
      <c r="H3" s="411"/>
      <c r="I3" s="411"/>
    </row>
    <row r="4" spans="1:9" ht="66.650000000000006" customHeight="1" x14ac:dyDescent="0.35">
      <c r="A4" s="11"/>
      <c r="B4" s="9" t="s">
        <v>304</v>
      </c>
      <c r="C4" s="12" t="s">
        <v>305</v>
      </c>
      <c r="D4" s="12" t="s">
        <v>354</v>
      </c>
      <c r="E4" s="13"/>
      <c r="F4" s="9" t="s">
        <v>304</v>
      </c>
      <c r="G4" s="12" t="s">
        <v>306</v>
      </c>
      <c r="H4" s="12" t="s">
        <v>307</v>
      </c>
      <c r="I4" s="12" t="s">
        <v>355</v>
      </c>
    </row>
    <row r="5" spans="1:9" ht="19.149999999999999" customHeight="1" x14ac:dyDescent="0.35">
      <c r="A5" s="2" t="s">
        <v>38</v>
      </c>
      <c r="B5" s="14">
        <v>10988</v>
      </c>
      <c r="C5" s="15">
        <v>30.314888969785219</v>
      </c>
      <c r="D5" s="16">
        <v>9.1999999999999993</v>
      </c>
      <c r="E5" s="17"/>
      <c r="F5" s="18">
        <v>3331</v>
      </c>
      <c r="G5" s="19" t="s">
        <v>72</v>
      </c>
      <c r="H5" s="14">
        <v>26754.37916541579</v>
      </c>
      <c r="I5" s="20">
        <v>22.89548150799645</v>
      </c>
    </row>
    <row r="6" spans="1:9" ht="20.65" customHeight="1" x14ac:dyDescent="0.35">
      <c r="B6" s="421" t="s">
        <v>308</v>
      </c>
      <c r="C6" s="421"/>
      <c r="D6" s="421"/>
      <c r="E6" s="421"/>
      <c r="F6" s="421"/>
      <c r="G6" s="421"/>
      <c r="H6" s="421"/>
      <c r="I6" s="421"/>
    </row>
    <row r="7" spans="1:9" ht="18" customHeight="1" x14ac:dyDescent="0.35">
      <c r="A7" s="2" t="s">
        <v>309</v>
      </c>
      <c r="B7" s="21">
        <v>2876</v>
      </c>
      <c r="C7" s="15">
        <v>23.416391474031823</v>
      </c>
      <c r="D7" s="22">
        <v>7.1526671730559706</v>
      </c>
      <c r="E7" s="23"/>
      <c r="F7" s="21">
        <v>780</v>
      </c>
      <c r="G7" s="15">
        <v>24.756606397774686</v>
      </c>
      <c r="H7" s="21">
        <v>22510.998595505618</v>
      </c>
      <c r="I7" s="15">
        <v>23.542865182214708</v>
      </c>
    </row>
    <row r="8" spans="1:9" x14ac:dyDescent="0.35">
      <c r="A8" s="2" t="s">
        <v>310</v>
      </c>
      <c r="B8" s="21">
        <v>402</v>
      </c>
      <c r="C8" s="15">
        <v>3.212248574001801</v>
      </c>
      <c r="D8" s="22">
        <v>7.4598375087869107</v>
      </c>
      <c r="E8" s="23"/>
      <c r="F8" s="21">
        <v>107</v>
      </c>
      <c r="G8" s="15">
        <v>16.169154228855724</v>
      </c>
      <c r="H8" s="21">
        <v>54327.646153846152</v>
      </c>
      <c r="I8" s="15">
        <v>22.616209584610843</v>
      </c>
    </row>
    <row r="9" spans="1:9" x14ac:dyDescent="0.35">
      <c r="A9" s="2" t="s">
        <v>311</v>
      </c>
      <c r="B9" s="21">
        <v>3716</v>
      </c>
      <c r="C9" s="15">
        <v>38.036625637946564</v>
      </c>
      <c r="D9" s="24">
        <v>11.301252113570539</v>
      </c>
      <c r="E9" s="25"/>
      <c r="F9" s="21">
        <v>1267</v>
      </c>
      <c r="G9" s="15">
        <v>31.32400430570506</v>
      </c>
      <c r="H9" s="21">
        <v>23924.531786941581</v>
      </c>
      <c r="I9" s="15">
        <v>27.173419960975014</v>
      </c>
    </row>
    <row r="10" spans="1:9" x14ac:dyDescent="0.35">
      <c r="A10" s="2" t="s">
        <v>312</v>
      </c>
      <c r="B10" s="21">
        <v>2191</v>
      </c>
      <c r="C10" s="15">
        <v>26.418492945061544</v>
      </c>
      <c r="D10" s="26">
        <v>11.302188597601548</v>
      </c>
      <c r="E10" s="27"/>
      <c r="F10" s="21">
        <v>880</v>
      </c>
      <c r="G10" s="15">
        <v>37.836604290278416</v>
      </c>
      <c r="H10" s="21">
        <v>34001.268998793726</v>
      </c>
      <c r="I10" s="15">
        <v>23.010686287656345</v>
      </c>
    </row>
    <row r="11" spans="1:9" x14ac:dyDescent="0.35">
      <c r="A11" s="2" t="s">
        <v>313</v>
      </c>
      <c r="B11" s="21">
        <v>491</v>
      </c>
      <c r="C11" s="15">
        <v>6.3044130891624137</v>
      </c>
      <c r="D11" s="26">
        <v>5.2787859253498981</v>
      </c>
      <c r="E11" s="27"/>
      <c r="F11" s="21">
        <v>210</v>
      </c>
      <c r="G11" s="15">
        <v>37.270875763747455</v>
      </c>
      <c r="H11" s="21">
        <v>31790.459016393441</v>
      </c>
      <c r="I11" s="15">
        <v>13.728188774435676</v>
      </c>
    </row>
    <row r="12" spans="1:9" x14ac:dyDescent="0.35">
      <c r="A12" s="2" t="s">
        <v>314</v>
      </c>
      <c r="B12" s="21">
        <v>741</v>
      </c>
      <c r="C12" s="15">
        <v>6.4545181627139003</v>
      </c>
      <c r="D12" s="26">
        <v>8.9567260458085087</v>
      </c>
      <c r="E12" s="27"/>
      <c r="F12" s="21">
        <v>215</v>
      </c>
      <c r="G12" s="15">
        <v>26.315789473684209</v>
      </c>
      <c r="H12" s="21">
        <v>19442.502564102564</v>
      </c>
      <c r="I12" s="15">
        <v>23.365208304021191</v>
      </c>
    </row>
    <row r="13" spans="1:9" x14ac:dyDescent="0.35">
      <c r="A13" s="2" t="s">
        <v>315</v>
      </c>
      <c r="B13" s="21">
        <v>59</v>
      </c>
      <c r="C13" s="15">
        <v>0.72050435304713301</v>
      </c>
      <c r="D13" s="26">
        <v>4.0307234189567565</v>
      </c>
      <c r="E13" s="27"/>
      <c r="F13" s="28">
        <v>24</v>
      </c>
      <c r="G13" s="15">
        <v>27.118644067796609</v>
      </c>
      <c r="H13" s="28">
        <v>17996.1875</v>
      </c>
      <c r="I13" s="15">
        <v>7.2485954129830716</v>
      </c>
    </row>
    <row r="14" spans="1:9" x14ac:dyDescent="0.35">
      <c r="A14" s="2" t="s">
        <v>316</v>
      </c>
      <c r="B14" s="28">
        <v>512</v>
      </c>
      <c r="C14" s="15">
        <v>5.4938456919843892</v>
      </c>
      <c r="D14" s="26">
        <v>9.715621005663797</v>
      </c>
      <c r="E14" s="27"/>
      <c r="F14" s="28">
        <v>183</v>
      </c>
      <c r="G14" s="15">
        <v>32.6171875</v>
      </c>
      <c r="H14" s="28">
        <v>21722.281437125748</v>
      </c>
      <c r="I14" s="15">
        <v>20.160032250529795</v>
      </c>
    </row>
    <row r="15" spans="1:9" ht="21.65" customHeight="1" x14ac:dyDescent="0.35">
      <c r="B15" s="421" t="s">
        <v>356</v>
      </c>
      <c r="C15" s="421"/>
      <c r="D15" s="421"/>
      <c r="E15" s="421"/>
      <c r="F15" s="421"/>
      <c r="G15" s="421"/>
      <c r="H15" s="421"/>
      <c r="I15" s="421"/>
    </row>
    <row r="16" spans="1:9" x14ac:dyDescent="0.35">
      <c r="A16" s="2" t="s">
        <v>317</v>
      </c>
      <c r="B16" s="29">
        <v>2297</v>
      </c>
      <c r="C16" s="15">
        <v>12.818973281296909</v>
      </c>
      <c r="D16" s="20">
        <v>8.5793145485958338</v>
      </c>
      <c r="E16" s="18"/>
      <c r="F16" s="29">
        <v>427</v>
      </c>
      <c r="G16" s="15">
        <v>18.589464518937746</v>
      </c>
      <c r="H16" s="29">
        <v>7094.8126463700237</v>
      </c>
      <c r="I16" s="30">
        <v>35.114884020626022</v>
      </c>
    </row>
    <row r="17" spans="1:9" x14ac:dyDescent="0.35">
      <c r="A17" s="2" t="s">
        <v>318</v>
      </c>
      <c r="B17" s="29">
        <v>4930</v>
      </c>
      <c r="C17" s="31">
        <v>42.930051035725008</v>
      </c>
      <c r="D17" s="20">
        <v>12.611607628419033</v>
      </c>
      <c r="E17" s="18"/>
      <c r="F17" s="29">
        <v>1430</v>
      </c>
      <c r="G17" s="31">
        <v>29.006085192697768</v>
      </c>
      <c r="H17" s="29">
        <v>17190.070629370628</v>
      </c>
      <c r="I17" s="31">
        <v>36.273529178529095</v>
      </c>
    </row>
    <row r="18" spans="1:9" ht="17.149999999999999" customHeight="1" x14ac:dyDescent="0.35">
      <c r="A18" s="2" t="s">
        <v>319</v>
      </c>
      <c r="B18" s="29">
        <v>3761</v>
      </c>
      <c r="C18" s="31">
        <v>44.25097568297808</v>
      </c>
      <c r="D18" s="20">
        <v>8.3795050844361523</v>
      </c>
      <c r="E18" s="18"/>
      <c r="F18" s="29">
        <v>1474</v>
      </c>
      <c r="G18" s="31">
        <v>39.191704333953737</v>
      </c>
      <c r="H18" s="29">
        <v>41728.324966078697</v>
      </c>
      <c r="I18" s="31">
        <v>19.66059783785737</v>
      </c>
    </row>
    <row r="19" spans="1:9" x14ac:dyDescent="0.35">
      <c r="B19" s="421" t="s">
        <v>162</v>
      </c>
      <c r="C19" s="421"/>
      <c r="D19" s="421"/>
      <c r="E19" s="421"/>
      <c r="F19" s="421"/>
      <c r="G19" s="421"/>
      <c r="H19" s="421"/>
      <c r="I19" s="421"/>
    </row>
    <row r="20" spans="1:9" x14ac:dyDescent="0.35">
      <c r="A20" s="2" t="s">
        <v>163</v>
      </c>
      <c r="B20" s="29">
        <v>1903</v>
      </c>
      <c r="C20" s="15">
        <v>18.012608826178326</v>
      </c>
      <c r="D20" s="20">
        <v>11.572196334935954</v>
      </c>
      <c r="E20" s="18"/>
      <c r="F20" s="29">
        <v>600</v>
      </c>
      <c r="G20" s="31">
        <v>31.529164477141357</v>
      </c>
      <c r="H20" s="29">
        <v>26703.668333333335</v>
      </c>
      <c r="I20" s="30">
        <v>28.635112902909011</v>
      </c>
    </row>
    <row r="21" spans="1:9" x14ac:dyDescent="0.35">
      <c r="A21" s="2" t="s">
        <v>4</v>
      </c>
      <c r="B21" s="32">
        <v>4887</v>
      </c>
      <c r="C21" s="31">
        <v>54.488141699189427</v>
      </c>
      <c r="D21" s="20">
        <v>10.816107788742988</v>
      </c>
      <c r="E21" s="18"/>
      <c r="F21" s="32">
        <v>1815</v>
      </c>
      <c r="G21" s="31">
        <v>37.139349294045424</v>
      </c>
      <c r="H21" s="32">
        <v>33854.962534435261</v>
      </c>
      <c r="I21" s="15">
        <v>24.002530785417264</v>
      </c>
    </row>
    <row r="22" spans="1:9" x14ac:dyDescent="0.35">
      <c r="A22" s="7" t="s">
        <v>320</v>
      </c>
      <c r="B22" s="33">
        <v>4198</v>
      </c>
      <c r="C22" s="34">
        <v>27.499249474632244</v>
      </c>
      <c r="D22" s="35">
        <v>4.5208742106423134</v>
      </c>
      <c r="E22" s="36"/>
      <c r="F22" s="33">
        <v>916</v>
      </c>
      <c r="G22" s="34">
        <v>21.819914244878515</v>
      </c>
      <c r="H22" s="33">
        <v>12718.208515283843</v>
      </c>
      <c r="I22" s="34">
        <v>15.073357423008243</v>
      </c>
    </row>
    <row r="23" spans="1:9" ht="16.5" x14ac:dyDescent="0.35">
      <c r="A23" s="2" t="s">
        <v>357</v>
      </c>
      <c r="D23" s="20"/>
    </row>
    <row r="24" spans="1:9" ht="16.5" x14ac:dyDescent="0.35">
      <c r="A24" s="2" t="s">
        <v>358</v>
      </c>
    </row>
    <row r="25" spans="1:9" ht="16.5" x14ac:dyDescent="0.35">
      <c r="A25" s="2" t="s">
        <v>359</v>
      </c>
    </row>
    <row r="26" spans="1:9" x14ac:dyDescent="0.35">
      <c r="A26" s="37" t="s">
        <v>321</v>
      </c>
    </row>
  </sheetData>
  <mergeCells count="5">
    <mergeCell ref="B6:I6"/>
    <mergeCell ref="B19:I19"/>
    <mergeCell ref="B15:I15"/>
    <mergeCell ref="B3:D3"/>
    <mergeCell ref="F3:I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5B168-739C-4BC6-972F-5D5C4C39B4B3}">
  <dimension ref="A1:B18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29.81640625" style="2" customWidth="1"/>
    <col min="2" max="2" width="72.81640625" style="2" customWidth="1"/>
    <col min="3" max="16384" width="8.81640625" style="2"/>
  </cols>
  <sheetData>
    <row r="1" spans="1:2" x14ac:dyDescent="0.35">
      <c r="A1" s="2" t="s">
        <v>325</v>
      </c>
    </row>
    <row r="2" spans="1:2" ht="15" thickBot="1" x14ac:dyDescent="0.4"/>
    <row r="3" spans="1:2" ht="15" thickBot="1" x14ac:dyDescent="0.4">
      <c r="A3" s="331" t="s">
        <v>29</v>
      </c>
      <c r="B3" s="332" t="s">
        <v>30</v>
      </c>
    </row>
    <row r="4" spans="1:2" x14ac:dyDescent="0.35">
      <c r="A4" s="381" t="s">
        <v>31</v>
      </c>
      <c r="B4" s="333" t="s">
        <v>371</v>
      </c>
    </row>
    <row r="5" spans="1:2" ht="26" x14ac:dyDescent="0.35">
      <c r="A5" s="382"/>
      <c r="B5" s="333" t="s">
        <v>372</v>
      </c>
    </row>
    <row r="6" spans="1:2" ht="52" x14ac:dyDescent="0.35">
      <c r="A6" s="382"/>
      <c r="B6" s="333" t="s">
        <v>373</v>
      </c>
    </row>
    <row r="7" spans="1:2" ht="39" x14ac:dyDescent="0.35">
      <c r="A7" s="382"/>
      <c r="B7" s="333" t="s">
        <v>374</v>
      </c>
    </row>
    <row r="8" spans="1:2" ht="26.5" thickBot="1" x14ac:dyDescent="0.4">
      <c r="A8" s="383"/>
      <c r="B8" s="334" t="s">
        <v>375</v>
      </c>
    </row>
    <row r="9" spans="1:2" ht="26" x14ac:dyDescent="0.35">
      <c r="A9" s="381" t="s">
        <v>32</v>
      </c>
      <c r="B9" s="333" t="s">
        <v>376</v>
      </c>
    </row>
    <row r="10" spans="1:2" ht="39" x14ac:dyDescent="0.35">
      <c r="A10" s="382"/>
      <c r="B10" s="333" t="s">
        <v>377</v>
      </c>
    </row>
    <row r="11" spans="1:2" ht="39.5" thickBot="1" x14ac:dyDescent="0.4">
      <c r="A11" s="383"/>
      <c r="B11" s="334" t="s">
        <v>378</v>
      </c>
    </row>
    <row r="12" spans="1:2" x14ac:dyDescent="0.35">
      <c r="A12" s="381" t="s">
        <v>33</v>
      </c>
      <c r="B12" s="333" t="s">
        <v>379</v>
      </c>
    </row>
    <row r="13" spans="1:2" ht="39.5" thickBot="1" x14ac:dyDescent="0.4">
      <c r="A13" s="383"/>
      <c r="B13" s="334" t="s">
        <v>380</v>
      </c>
    </row>
    <row r="14" spans="1:2" ht="26" x14ac:dyDescent="0.35">
      <c r="A14" s="381" t="s">
        <v>34</v>
      </c>
      <c r="B14" s="333" t="s">
        <v>381</v>
      </c>
    </row>
    <row r="15" spans="1:2" ht="26.5" thickBot="1" x14ac:dyDescent="0.4">
      <c r="A15" s="383"/>
      <c r="B15" s="334" t="s">
        <v>382</v>
      </c>
    </row>
    <row r="16" spans="1:2" ht="26" x14ac:dyDescent="0.35">
      <c r="A16" s="381" t="s">
        <v>35</v>
      </c>
      <c r="B16" s="333" t="s">
        <v>383</v>
      </c>
    </row>
    <row r="17" spans="1:2" ht="26.5" thickBot="1" x14ac:dyDescent="0.4">
      <c r="A17" s="383"/>
      <c r="B17" s="334" t="s">
        <v>384</v>
      </c>
    </row>
    <row r="18" spans="1:2" x14ac:dyDescent="0.35">
      <c r="A18" s="335" t="s">
        <v>36</v>
      </c>
    </row>
  </sheetData>
  <mergeCells count="5">
    <mergeCell ref="A4:A8"/>
    <mergeCell ref="A9:A11"/>
    <mergeCell ref="A12:A13"/>
    <mergeCell ref="A14:A15"/>
    <mergeCell ref="A16:A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4E731-7DE7-4ED3-9AFE-DB019ED290E6}">
  <sheetPr transitionEvaluation="1">
    <pageSetUpPr fitToPage="1"/>
  </sheetPr>
  <dimension ref="A1:H16"/>
  <sheetViews>
    <sheetView zoomScale="80" zoomScaleNormal="80" workbookViewId="0">
      <selection activeCell="A2" sqref="A2"/>
    </sheetView>
  </sheetViews>
  <sheetFormatPr defaultColWidth="9.1796875" defaultRowHeight="13" x14ac:dyDescent="0.3"/>
  <cols>
    <col min="1" max="1" width="16.26953125" style="266" customWidth="1"/>
    <col min="2" max="6" width="9.26953125" style="266" customWidth="1"/>
    <col min="7" max="8" width="9.26953125" style="330" customWidth="1"/>
    <col min="9" max="16384" width="9.1796875" style="266"/>
  </cols>
  <sheetData>
    <row r="1" spans="1:8" x14ac:dyDescent="0.3">
      <c r="A1" s="318" t="s">
        <v>324</v>
      </c>
      <c r="B1" s="3"/>
      <c r="C1" s="3"/>
      <c r="D1" s="319"/>
      <c r="E1" s="3"/>
      <c r="F1" s="3"/>
      <c r="G1" s="319"/>
      <c r="H1" s="319"/>
    </row>
    <row r="2" spans="1:8" x14ac:dyDescent="0.3">
      <c r="A2" s="370"/>
      <c r="B2" s="320"/>
      <c r="C2" s="320"/>
      <c r="D2" s="321"/>
      <c r="E2" s="320"/>
      <c r="F2" s="320"/>
      <c r="G2" s="319"/>
      <c r="H2" s="319"/>
    </row>
    <row r="3" spans="1:8" x14ac:dyDescent="0.3">
      <c r="A3" s="322"/>
      <c r="B3" s="384" t="s">
        <v>37</v>
      </c>
      <c r="C3" s="384"/>
      <c r="D3" s="384"/>
      <c r="E3" s="384"/>
      <c r="F3" s="384"/>
      <c r="G3" s="385" t="s">
        <v>38</v>
      </c>
      <c r="H3" s="388" t="s">
        <v>352</v>
      </c>
    </row>
    <row r="4" spans="1:8" x14ac:dyDescent="0.3">
      <c r="A4" s="322"/>
      <c r="B4" s="388" t="s">
        <v>39</v>
      </c>
      <c r="C4" s="388" t="s">
        <v>40</v>
      </c>
      <c r="D4" s="388" t="s">
        <v>41</v>
      </c>
      <c r="E4" s="388" t="s">
        <v>42</v>
      </c>
      <c r="F4" s="388" t="s">
        <v>43</v>
      </c>
      <c r="G4" s="386"/>
      <c r="H4" s="389"/>
    </row>
    <row r="5" spans="1:8" x14ac:dyDescent="0.3">
      <c r="A5" s="323"/>
      <c r="B5" s="390"/>
      <c r="C5" s="390"/>
      <c r="D5" s="390"/>
      <c r="E5" s="390"/>
      <c r="F5" s="390"/>
      <c r="G5" s="387"/>
      <c r="H5" s="390"/>
    </row>
    <row r="6" spans="1:8" x14ac:dyDescent="0.3">
      <c r="A6" s="322"/>
      <c r="B6" s="324"/>
      <c r="C6" s="324"/>
      <c r="D6" s="324"/>
      <c r="E6" s="324"/>
      <c r="F6" s="324"/>
      <c r="G6" s="319"/>
      <c r="H6" s="319"/>
    </row>
    <row r="7" spans="1:8" x14ac:dyDescent="0.3">
      <c r="A7" s="325" t="s">
        <v>44</v>
      </c>
      <c r="B7" s="303">
        <v>12.6</v>
      </c>
      <c r="C7" s="303">
        <v>22.8</v>
      </c>
      <c r="D7" s="303">
        <v>34</v>
      </c>
      <c r="E7" s="303">
        <v>107.3</v>
      </c>
      <c r="F7" s="303">
        <v>43.7</v>
      </c>
      <c r="G7" s="326">
        <v>35.200000000000003</v>
      </c>
      <c r="H7" s="326">
        <v>2.2999999999999998</v>
      </c>
    </row>
    <row r="8" spans="1:8" x14ac:dyDescent="0.3">
      <c r="A8" s="325" t="s">
        <v>45</v>
      </c>
      <c r="B8" s="303">
        <v>62.2</v>
      </c>
      <c r="C8" s="327" t="s">
        <v>72</v>
      </c>
      <c r="D8" s="303">
        <v>45.6</v>
      </c>
      <c r="E8" s="303">
        <v>29.9</v>
      </c>
      <c r="F8" s="303">
        <v>42.4</v>
      </c>
      <c r="G8" s="326">
        <v>47.1</v>
      </c>
      <c r="H8" s="326">
        <v>0.1</v>
      </c>
    </row>
    <row r="9" spans="1:8" x14ac:dyDescent="0.3">
      <c r="A9" s="325" t="s">
        <v>4</v>
      </c>
      <c r="B9" s="303">
        <v>9.1</v>
      </c>
      <c r="C9" s="303">
        <v>34.299999999999997</v>
      </c>
      <c r="D9" s="303">
        <v>15.5</v>
      </c>
      <c r="E9" s="303">
        <v>16.399999999999999</v>
      </c>
      <c r="F9" s="303">
        <v>20.9</v>
      </c>
      <c r="G9" s="326">
        <v>15.1</v>
      </c>
      <c r="H9" s="326">
        <v>0.5</v>
      </c>
    </row>
    <row r="10" spans="1:8" x14ac:dyDescent="0.3">
      <c r="A10" s="325" t="s">
        <v>87</v>
      </c>
      <c r="B10" s="303">
        <v>6.7</v>
      </c>
      <c r="C10" s="303">
        <v>9.8000000000000007</v>
      </c>
      <c r="D10" s="303">
        <v>13</v>
      </c>
      <c r="E10" s="303">
        <v>16.399999999999999</v>
      </c>
      <c r="F10" s="303">
        <v>18.2</v>
      </c>
      <c r="G10" s="326">
        <v>13.3</v>
      </c>
      <c r="H10" s="326">
        <v>1.9</v>
      </c>
    </row>
    <row r="11" spans="1:8" x14ac:dyDescent="0.3">
      <c r="A11" s="325" t="s">
        <v>46</v>
      </c>
      <c r="B11" s="303">
        <v>5.9</v>
      </c>
      <c r="C11" s="303">
        <v>7</v>
      </c>
      <c r="D11" s="303">
        <v>7.8</v>
      </c>
      <c r="E11" s="303">
        <v>8.6</v>
      </c>
      <c r="F11" s="303">
        <v>13.7</v>
      </c>
      <c r="G11" s="326">
        <v>8.6</v>
      </c>
      <c r="H11" s="326">
        <v>0.5</v>
      </c>
    </row>
    <row r="12" spans="1:8" ht="14.5" x14ac:dyDescent="0.35">
      <c r="A12" s="2"/>
      <c r="B12" s="326"/>
      <c r="C12" s="326"/>
      <c r="D12" s="326"/>
      <c r="E12" s="326"/>
      <c r="F12" s="326"/>
      <c r="G12" s="326"/>
      <c r="H12" s="326"/>
    </row>
    <row r="13" spans="1:8" x14ac:dyDescent="0.3">
      <c r="A13" s="325" t="s">
        <v>6</v>
      </c>
      <c r="B13" s="326">
        <v>18.8</v>
      </c>
      <c r="C13" s="326">
        <v>8.8000000000000007</v>
      </c>
      <c r="D13" s="326">
        <v>16.899999999999999</v>
      </c>
      <c r="E13" s="326">
        <v>14.3</v>
      </c>
      <c r="F13" s="326">
        <v>33.4</v>
      </c>
      <c r="G13" s="326">
        <v>22.4</v>
      </c>
      <c r="H13" s="326">
        <v>1</v>
      </c>
    </row>
    <row r="14" spans="1:8" x14ac:dyDescent="0.3">
      <c r="A14" s="266" t="s">
        <v>352</v>
      </c>
      <c r="B14" s="328">
        <v>0.6</v>
      </c>
      <c r="C14" s="328">
        <v>0.4</v>
      </c>
      <c r="D14" s="328">
        <v>1.1000000000000001</v>
      </c>
      <c r="E14" s="328">
        <v>0.4</v>
      </c>
      <c r="F14" s="328">
        <v>1.2</v>
      </c>
      <c r="G14" s="328">
        <v>1</v>
      </c>
      <c r="H14" s="270" t="s">
        <v>72</v>
      </c>
    </row>
    <row r="15" spans="1:8" x14ac:dyDescent="0.3">
      <c r="A15" s="286"/>
      <c r="B15" s="286"/>
      <c r="C15" s="286"/>
      <c r="D15" s="286"/>
      <c r="E15" s="286"/>
      <c r="F15" s="286"/>
      <c r="G15" s="329"/>
      <c r="H15" s="329"/>
    </row>
    <row r="16" spans="1:8" x14ac:dyDescent="0.3">
      <c r="A16" s="266" t="s">
        <v>47</v>
      </c>
    </row>
  </sheetData>
  <mergeCells count="8">
    <mergeCell ref="B3:F3"/>
    <mergeCell ref="G3:G5"/>
    <mergeCell ref="H3:H5"/>
    <mergeCell ref="B4:B5"/>
    <mergeCell ref="C4:C5"/>
    <mergeCell ref="D4:D5"/>
    <mergeCell ref="E4:E5"/>
    <mergeCell ref="F4:F5"/>
  </mergeCells>
  <printOptions gridLines="1"/>
  <pageMargins left="0.74803149606299213" right="0.74803149606299213" top="0.66" bottom="0.61" header="0.51181102362204722" footer="0.51181102362204722"/>
  <pageSetup paperSize="9" orientation="portrait" horizontalDpi="4294967292" verticalDpi="300" r:id="rId1"/>
  <headerFooter alignWithMargins="0">
    <oddHeader>&amp;A</oddHeader>
    <oddFooter>&amp;C&amp;F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2131A-8430-46A5-B23A-32AEAD5C9BE0}">
  <sheetPr transitionEvaluation="1"/>
  <dimension ref="A1:AE61"/>
  <sheetViews>
    <sheetView topLeftCell="A22" zoomScale="70" zoomScaleNormal="70" workbookViewId="0">
      <selection activeCell="A23" sqref="A23"/>
    </sheetView>
  </sheetViews>
  <sheetFormatPr defaultColWidth="11.54296875" defaultRowHeight="13" x14ac:dyDescent="0.3"/>
  <cols>
    <col min="1" max="1" width="23.453125" style="298" customWidth="1"/>
    <col min="2" max="12" width="7.453125" style="298" customWidth="1"/>
    <col min="13" max="13" width="7" style="298" customWidth="1"/>
    <col min="14" max="14" width="6.81640625" style="298" customWidth="1"/>
    <col min="15" max="15" width="7.1796875" style="298" customWidth="1"/>
    <col min="16" max="16" width="7.26953125" style="298" customWidth="1"/>
    <col min="17" max="19" width="7.1796875" style="298" customWidth="1"/>
    <col min="20" max="22" width="7.1796875" style="299" customWidth="1"/>
    <col min="23" max="24" width="6.54296875" style="299" customWidth="1"/>
    <col min="25" max="25" width="6.81640625" style="298" customWidth="1"/>
    <col min="26" max="26" width="10" style="298" customWidth="1"/>
    <col min="27" max="16384" width="11.54296875" style="298"/>
  </cols>
  <sheetData>
    <row r="1" spans="1:26" x14ac:dyDescent="0.3">
      <c r="A1" s="297"/>
    </row>
    <row r="2" spans="1:26" x14ac:dyDescent="0.3">
      <c r="A2" s="298" t="s">
        <v>48</v>
      </c>
    </row>
    <row r="4" spans="1:26" x14ac:dyDescent="0.3">
      <c r="A4" s="300" t="s">
        <v>49</v>
      </c>
    </row>
    <row r="5" spans="1:26" s="301" customFormat="1" x14ac:dyDescent="0.3">
      <c r="B5" s="301">
        <v>2000</v>
      </c>
      <c r="C5" s="301">
        <v>2001</v>
      </c>
      <c r="D5" s="301">
        <v>2002</v>
      </c>
      <c r="E5" s="301">
        <v>2003</v>
      </c>
      <c r="F5" s="301">
        <v>2004</v>
      </c>
      <c r="G5" s="301">
        <v>2005</v>
      </c>
      <c r="H5" s="301">
        <v>2006</v>
      </c>
      <c r="I5" s="301">
        <v>2007</v>
      </c>
      <c r="J5" s="301">
        <v>2008</v>
      </c>
      <c r="K5" s="301">
        <v>2009</v>
      </c>
      <c r="L5" s="301">
        <v>2010</v>
      </c>
      <c r="M5" s="301">
        <v>2011</v>
      </c>
      <c r="N5" s="301">
        <v>2012</v>
      </c>
      <c r="O5" s="301">
        <v>2013</v>
      </c>
      <c r="P5" s="301">
        <v>2014</v>
      </c>
      <c r="Q5" s="301">
        <v>2015</v>
      </c>
      <c r="R5" s="301">
        <v>2016</v>
      </c>
      <c r="S5" s="301">
        <v>2017</v>
      </c>
      <c r="T5" s="302">
        <v>2018</v>
      </c>
      <c r="U5" s="302">
        <v>2019</v>
      </c>
      <c r="V5" s="302">
        <v>2020</v>
      </c>
      <c r="W5" s="302">
        <v>2021</v>
      </c>
      <c r="X5" s="302">
        <v>2022</v>
      </c>
      <c r="Y5" s="302">
        <v>2023</v>
      </c>
      <c r="Z5" s="301">
        <v>2024</v>
      </c>
    </row>
    <row r="6" spans="1:26" x14ac:dyDescent="0.3">
      <c r="A6" s="298" t="s">
        <v>50</v>
      </c>
      <c r="B6" s="303">
        <v>18.686</v>
      </c>
      <c r="C6" s="303">
        <v>19.594999999999999</v>
      </c>
      <c r="D6" s="303">
        <v>20.404</v>
      </c>
      <c r="E6" s="303">
        <v>21.164999999999999</v>
      </c>
      <c r="F6" s="303">
        <v>21.658999999999999</v>
      </c>
      <c r="G6" s="303">
        <v>21.681000000000001</v>
      </c>
      <c r="H6" s="303">
        <v>21.841999999999999</v>
      </c>
      <c r="I6" s="303">
        <v>22.242000000000001</v>
      </c>
      <c r="J6" s="303">
        <v>22.408999999999999</v>
      </c>
      <c r="K6" s="303">
        <v>22.399000000000001</v>
      </c>
      <c r="L6" s="303">
        <v>22.527999999999999</v>
      </c>
      <c r="M6" s="303">
        <v>22.565999999999999</v>
      </c>
      <c r="N6" s="303">
        <v>22.417999999999999</v>
      </c>
      <c r="O6" s="303">
        <v>22.22</v>
      </c>
      <c r="P6" s="303">
        <v>22.041</v>
      </c>
      <c r="Q6" s="303">
        <v>21.766999999999999</v>
      </c>
      <c r="R6" s="303">
        <v>21.652000000000001</v>
      </c>
      <c r="S6" s="183">
        <v>21.617999999999999</v>
      </c>
      <c r="T6" s="183">
        <v>21.577999999999999</v>
      </c>
      <c r="U6" s="183">
        <v>21.423999999999999</v>
      </c>
      <c r="V6" s="183">
        <v>21.35</v>
      </c>
      <c r="W6" s="183">
        <v>21.585999999999999</v>
      </c>
      <c r="X6" s="303">
        <v>21.890999999999998</v>
      </c>
      <c r="Y6" s="303">
        <v>22.138999999999999</v>
      </c>
      <c r="Z6" s="303">
        <v>22.361000000000001</v>
      </c>
    </row>
    <row r="7" spans="1:26" x14ac:dyDescent="0.3">
      <c r="A7" s="298" t="s">
        <v>51</v>
      </c>
      <c r="B7" s="303">
        <v>18.7</v>
      </c>
      <c r="C7" s="303">
        <v>19.084712755598833</v>
      </c>
      <c r="D7" s="303">
        <v>19.398125608568648</v>
      </c>
      <c r="E7" s="303">
        <v>19.667157479753964</v>
      </c>
      <c r="F7" s="303">
        <v>19.736279934825241</v>
      </c>
      <c r="G7" s="303">
        <v>19.406371617330624</v>
      </c>
      <c r="H7" s="303">
        <v>19.113531275766132</v>
      </c>
      <c r="I7" s="303">
        <v>19.138877356589727</v>
      </c>
      <c r="J7" s="303">
        <v>18.712499685191432</v>
      </c>
      <c r="K7" s="303">
        <v>18.582422726108675</v>
      </c>
      <c r="L7" s="303">
        <v>18.371436978761476</v>
      </c>
      <c r="M7" s="303">
        <v>17.967953076707104</v>
      </c>
      <c r="N7" s="303">
        <v>17.290237516893164</v>
      </c>
      <c r="O7" s="303">
        <v>16.949416811282514</v>
      </c>
      <c r="P7" s="303">
        <v>16.763192976579063</v>
      </c>
      <c r="Q7" s="303">
        <v>16.627427740896515</v>
      </c>
      <c r="R7" s="303">
        <v>16.567722859439915</v>
      </c>
      <c r="S7" s="303">
        <v>16.311942538249863</v>
      </c>
      <c r="T7" s="303">
        <v>16.134463440405405</v>
      </c>
      <c r="U7" s="303">
        <v>15.905542547663334</v>
      </c>
      <c r="V7" s="303">
        <v>15.878854144922109</v>
      </c>
      <c r="W7" s="303">
        <v>15.802257093178785</v>
      </c>
      <c r="X7" s="303">
        <v>14.821214510767437</v>
      </c>
      <c r="Y7" s="303">
        <v>14.190292284576278</v>
      </c>
      <c r="Z7" s="303">
        <v>14.268770522449751</v>
      </c>
    </row>
    <row r="8" spans="1:26" x14ac:dyDescent="0.3">
      <c r="B8" s="304"/>
      <c r="C8" s="304"/>
      <c r="D8" s="304"/>
      <c r="E8" s="304"/>
      <c r="F8" s="304"/>
      <c r="G8" s="304"/>
      <c r="H8" s="304"/>
      <c r="I8" s="304"/>
      <c r="J8" s="304"/>
      <c r="K8" s="304"/>
      <c r="L8" s="304"/>
    </row>
    <row r="9" spans="1:26" x14ac:dyDescent="0.3">
      <c r="A9" s="298" t="s">
        <v>52</v>
      </c>
      <c r="B9" s="304">
        <v>100</v>
      </c>
      <c r="C9" s="304">
        <v>102.69999999999999</v>
      </c>
      <c r="D9" s="304">
        <v>105.16479999999999</v>
      </c>
      <c r="E9" s="304">
        <v>107.79391999999997</v>
      </c>
      <c r="F9" s="304">
        <v>109.94979839999998</v>
      </c>
      <c r="G9" s="304">
        <v>111.81894497279997</v>
      </c>
      <c r="H9" s="304">
        <v>114.05532387225597</v>
      </c>
      <c r="I9" s="304">
        <v>115.99426437808431</v>
      </c>
      <c r="J9" s="304">
        <v>119.70608083818301</v>
      </c>
      <c r="K9" s="304">
        <v>120.54402340405028</v>
      </c>
      <c r="L9" s="304">
        <v>122.47272777851508</v>
      </c>
      <c r="M9" s="304">
        <v>125.77949142853498</v>
      </c>
      <c r="N9" s="304">
        <v>129.55287617139103</v>
      </c>
      <c r="O9" s="304">
        <v>130.97795780927632</v>
      </c>
      <c r="P9" s="304">
        <v>131.23991372489488</v>
      </c>
      <c r="Q9" s="304">
        <v>131.10867381116998</v>
      </c>
      <c r="R9" s="304">
        <v>130.97756513735879</v>
      </c>
      <c r="S9" s="304">
        <v>132.41831835386972</v>
      </c>
      <c r="T9" s="305">
        <v>133.87491985576227</v>
      </c>
      <c r="U9" s="305">
        <v>134.54429445504107</v>
      </c>
      <c r="V9" s="305">
        <v>134.14066157167593</v>
      </c>
      <c r="W9" s="305">
        <v>136.68933414153776</v>
      </c>
      <c r="X9" s="305">
        <v>147.76117020700232</v>
      </c>
      <c r="Y9" s="298">
        <v>155.74027339818045</v>
      </c>
      <c r="Z9" s="298">
        <v>156.98619558536589</v>
      </c>
    </row>
    <row r="10" spans="1:26" x14ac:dyDescent="0.3">
      <c r="B10" s="306"/>
      <c r="C10" s="307">
        <v>2.7</v>
      </c>
      <c r="D10" s="307">
        <v>2.4</v>
      </c>
      <c r="E10" s="307">
        <v>2.5</v>
      </c>
      <c r="F10" s="307">
        <v>2</v>
      </c>
      <c r="G10" s="307">
        <v>1.7</v>
      </c>
      <c r="H10" s="307">
        <v>2</v>
      </c>
      <c r="I10" s="307">
        <v>1.7</v>
      </c>
      <c r="J10" s="307">
        <v>3.2</v>
      </c>
      <c r="K10" s="307">
        <v>0.7</v>
      </c>
      <c r="L10" s="307">
        <v>1.6</v>
      </c>
      <c r="M10" s="307">
        <v>2.7</v>
      </c>
      <c r="N10" s="307">
        <v>3</v>
      </c>
      <c r="O10" s="307">
        <v>1.1000000000000001</v>
      </c>
      <c r="P10" s="307">
        <v>0.2</v>
      </c>
      <c r="Q10" s="307">
        <v>-0.1</v>
      </c>
      <c r="R10" s="307">
        <v>-0.1</v>
      </c>
      <c r="S10" s="307">
        <v>1.1000000000000001</v>
      </c>
      <c r="T10" s="307">
        <v>1.1000000000000001</v>
      </c>
      <c r="U10" s="307">
        <v>0.5</v>
      </c>
      <c r="V10" s="307">
        <v>-0.3</v>
      </c>
      <c r="W10" s="307">
        <v>1.9</v>
      </c>
      <c r="X10" s="307">
        <v>8.1</v>
      </c>
      <c r="Y10" s="307">
        <v>5.4</v>
      </c>
      <c r="Z10" s="308">
        <v>0.8</v>
      </c>
    </row>
    <row r="11" spans="1:26" x14ac:dyDescent="0.3">
      <c r="A11" s="309" t="s">
        <v>53</v>
      </c>
      <c r="B11" s="310"/>
      <c r="C11" s="310"/>
      <c r="D11" s="310"/>
      <c r="E11" s="310"/>
      <c r="F11" s="310"/>
      <c r="G11" s="310"/>
      <c r="H11" s="310"/>
      <c r="I11" s="310"/>
      <c r="J11" s="310"/>
      <c r="K11" s="310"/>
      <c r="L11" s="310"/>
      <c r="M11" s="310"/>
      <c r="N11" s="310"/>
      <c r="O11" s="310"/>
      <c r="P11" s="310"/>
      <c r="S11" s="311"/>
    </row>
    <row r="12" spans="1:26" x14ac:dyDescent="0.3">
      <c r="A12" s="309" t="s">
        <v>54</v>
      </c>
      <c r="B12" s="310"/>
      <c r="C12" s="310"/>
      <c r="D12" s="310"/>
      <c r="E12" s="310"/>
      <c r="F12" s="310"/>
      <c r="G12" s="310"/>
      <c r="H12" s="310"/>
      <c r="I12" s="310"/>
      <c r="J12" s="310"/>
      <c r="K12" s="310"/>
      <c r="L12" s="310"/>
      <c r="M12" s="310"/>
      <c r="N12" s="310"/>
      <c r="O12" s="310"/>
      <c r="P12" s="310"/>
      <c r="S12" s="311"/>
    </row>
    <row r="13" spans="1:26" x14ac:dyDescent="0.3">
      <c r="A13" s="309"/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S13" s="311"/>
    </row>
    <row r="14" spans="1:26" x14ac:dyDescent="0.3">
      <c r="A14" s="309"/>
      <c r="B14" s="310"/>
      <c r="C14" s="310"/>
      <c r="D14" s="310"/>
      <c r="E14" s="310"/>
      <c r="F14" s="310"/>
      <c r="G14" s="310"/>
      <c r="H14" s="310"/>
      <c r="I14" s="310"/>
      <c r="J14" s="310"/>
      <c r="K14" s="310"/>
      <c r="L14" s="310"/>
      <c r="M14" s="310"/>
      <c r="N14" s="310"/>
      <c r="O14" s="310"/>
      <c r="P14" s="310"/>
      <c r="S14" s="311"/>
    </row>
    <row r="15" spans="1:26" x14ac:dyDescent="0.3">
      <c r="A15" s="309"/>
      <c r="B15" s="310"/>
      <c r="C15" s="310"/>
      <c r="D15" s="310"/>
      <c r="E15" s="310"/>
      <c r="F15" s="310"/>
      <c r="G15" s="310"/>
      <c r="H15" s="310"/>
      <c r="I15" s="310"/>
      <c r="J15" s="310"/>
      <c r="K15" s="310"/>
      <c r="L15" s="310"/>
      <c r="M15" s="310"/>
      <c r="N15" s="310"/>
      <c r="O15" s="310"/>
      <c r="P15" s="310"/>
      <c r="S15" s="311"/>
    </row>
    <row r="16" spans="1:26" x14ac:dyDescent="0.3">
      <c r="A16" s="300" t="s">
        <v>55</v>
      </c>
      <c r="F16" s="312"/>
      <c r="I16" s="304"/>
      <c r="J16" s="304"/>
      <c r="K16" s="304"/>
      <c r="L16" s="312"/>
      <c r="S16" s="311"/>
    </row>
    <row r="17" spans="1:31" x14ac:dyDescent="0.3">
      <c r="B17" s="313">
        <f>+B5</f>
        <v>2000</v>
      </c>
      <c r="C17" s="313">
        <f t="shared" ref="C17:Y17" si="0">+C5</f>
        <v>2001</v>
      </c>
      <c r="D17" s="313">
        <f t="shared" si="0"/>
        <v>2002</v>
      </c>
      <c r="E17" s="313">
        <f t="shared" si="0"/>
        <v>2003</v>
      </c>
      <c r="F17" s="313">
        <f t="shared" si="0"/>
        <v>2004</v>
      </c>
      <c r="G17" s="313">
        <f t="shared" si="0"/>
        <v>2005</v>
      </c>
      <c r="H17" s="313">
        <f t="shared" si="0"/>
        <v>2006</v>
      </c>
      <c r="I17" s="313">
        <f t="shared" si="0"/>
        <v>2007</v>
      </c>
      <c r="J17" s="313">
        <f t="shared" si="0"/>
        <v>2008</v>
      </c>
      <c r="K17" s="313">
        <f t="shared" si="0"/>
        <v>2009</v>
      </c>
      <c r="L17" s="313">
        <f t="shared" si="0"/>
        <v>2010</v>
      </c>
      <c r="M17" s="313">
        <f t="shared" si="0"/>
        <v>2011</v>
      </c>
      <c r="N17" s="313">
        <f t="shared" si="0"/>
        <v>2012</v>
      </c>
      <c r="O17" s="313">
        <f t="shared" si="0"/>
        <v>2013</v>
      </c>
      <c r="P17" s="313">
        <f t="shared" si="0"/>
        <v>2014</v>
      </c>
      <c r="Q17" s="313">
        <f t="shared" si="0"/>
        <v>2015</v>
      </c>
      <c r="R17" s="313">
        <f t="shared" si="0"/>
        <v>2016</v>
      </c>
      <c r="S17" s="313">
        <f t="shared" si="0"/>
        <v>2017</v>
      </c>
      <c r="T17" s="313">
        <f t="shared" si="0"/>
        <v>2018</v>
      </c>
      <c r="U17" s="313">
        <f t="shared" si="0"/>
        <v>2019</v>
      </c>
      <c r="V17" s="313">
        <f t="shared" si="0"/>
        <v>2020</v>
      </c>
      <c r="W17" s="313">
        <f t="shared" si="0"/>
        <v>2021</v>
      </c>
      <c r="X17" s="313">
        <f t="shared" si="0"/>
        <v>2022</v>
      </c>
      <c r="Y17" s="313">
        <f t="shared" si="0"/>
        <v>2023</v>
      </c>
      <c r="Z17" s="298">
        <v>2024</v>
      </c>
    </row>
    <row r="18" spans="1:31" x14ac:dyDescent="0.3">
      <c r="A18" s="298" t="s">
        <v>56</v>
      </c>
      <c r="B18" s="301">
        <v>100</v>
      </c>
      <c r="C18" s="301">
        <v>104.81283422459894</v>
      </c>
      <c r="D18" s="301">
        <v>109.09090909090908</v>
      </c>
      <c r="E18" s="301">
        <v>113.36898395721926</v>
      </c>
      <c r="F18" s="301">
        <v>116.04278074866311</v>
      </c>
      <c r="G18" s="301">
        <v>116.04278074866311</v>
      </c>
      <c r="H18" s="301">
        <v>116.57754010695187</v>
      </c>
      <c r="I18" s="301">
        <v>118.71657754010695</v>
      </c>
      <c r="J18" s="301">
        <v>119.78609625668449</v>
      </c>
      <c r="K18" s="301">
        <v>119.78609625668449</v>
      </c>
      <c r="L18" s="301">
        <v>120.32085561497328</v>
      </c>
      <c r="M18" s="301">
        <v>120.85561497326205</v>
      </c>
      <c r="N18" s="301">
        <v>119.78609625668449</v>
      </c>
      <c r="O18" s="301">
        <v>118.71657754010695</v>
      </c>
      <c r="P18" s="301">
        <v>117.64705882352942</v>
      </c>
      <c r="Q18" s="301">
        <v>116.57754010695187</v>
      </c>
      <c r="R18" s="301">
        <v>116.04278074866311</v>
      </c>
      <c r="S18" s="301">
        <v>115.50802139037435</v>
      </c>
      <c r="T18" s="301">
        <v>115.50802139037435</v>
      </c>
      <c r="U18" s="301">
        <v>114.43850267379678</v>
      </c>
      <c r="V18" s="301">
        <v>113.90374331550804</v>
      </c>
      <c r="W18" s="301">
        <v>115.50802139037435</v>
      </c>
      <c r="X18" s="301">
        <v>117.11229946524064</v>
      </c>
      <c r="Y18" s="301">
        <v>118.18181818181819</v>
      </c>
      <c r="Z18" s="301">
        <v>119.78609625668449</v>
      </c>
      <c r="AD18" s="314"/>
      <c r="AE18" s="304"/>
    </row>
    <row r="19" spans="1:31" x14ac:dyDescent="0.3">
      <c r="A19" s="298" t="s">
        <v>57</v>
      </c>
      <c r="B19" s="301">
        <v>100</v>
      </c>
      <c r="C19" s="301">
        <v>102.05728746309536</v>
      </c>
      <c r="D19" s="301">
        <v>103.73329202443126</v>
      </c>
      <c r="E19" s="301">
        <v>105.17196513237414</v>
      </c>
      <c r="F19" s="301">
        <v>105.54160392954674</v>
      </c>
      <c r="G19" s="301">
        <v>103.77738832797125</v>
      </c>
      <c r="H19" s="301">
        <v>102.21139719661035</v>
      </c>
      <c r="I19" s="301">
        <v>102.34693773577395</v>
      </c>
      <c r="J19" s="301">
        <v>100.06684323631782</v>
      </c>
      <c r="K19" s="301">
        <v>99.37124452464532</v>
      </c>
      <c r="L19" s="301">
        <v>98.242978496050682</v>
      </c>
      <c r="M19" s="301">
        <v>96.08531057062622</v>
      </c>
      <c r="N19" s="301">
        <v>92.461163191942049</v>
      </c>
      <c r="O19" s="301">
        <v>90.638592573703292</v>
      </c>
      <c r="P19" s="301">
        <v>89.642743190262379</v>
      </c>
      <c r="Q19" s="301">
        <v>88.916725887147138</v>
      </c>
      <c r="R19" s="301">
        <v>88.597448446202748</v>
      </c>
      <c r="S19" s="301">
        <v>87.229639241977878</v>
      </c>
      <c r="T19" s="301">
        <v>86.28055315724815</v>
      </c>
      <c r="U19" s="301">
        <v>85.056377260231727</v>
      </c>
      <c r="V19" s="301">
        <v>84.913658528995242</v>
      </c>
      <c r="W19" s="301">
        <v>84.504048626624524</v>
      </c>
      <c r="X19" s="301">
        <v>79.257831608382006</v>
      </c>
      <c r="Y19" s="301">
        <v>75.883915960300953</v>
      </c>
      <c r="Z19" s="301">
        <v>76.303585681549464</v>
      </c>
      <c r="AD19" s="314"/>
      <c r="AE19" s="304"/>
    </row>
    <row r="20" spans="1:31" x14ac:dyDescent="0.3">
      <c r="B20" s="301"/>
      <c r="C20" s="301"/>
      <c r="D20" s="301"/>
      <c r="E20" s="301"/>
      <c r="F20" s="301"/>
      <c r="G20" s="301"/>
      <c r="H20" s="301"/>
      <c r="I20" s="301"/>
      <c r="J20" s="301"/>
      <c r="K20" s="301"/>
      <c r="L20" s="301"/>
      <c r="M20" s="301"/>
      <c r="N20" s="301"/>
      <c r="O20" s="301"/>
      <c r="P20" s="301"/>
      <c r="Q20" s="301"/>
      <c r="R20" s="301"/>
      <c r="S20" s="301"/>
      <c r="T20" s="302"/>
      <c r="U20" s="302"/>
      <c r="V20" s="302"/>
      <c r="W20" s="302"/>
      <c r="X20" s="302"/>
      <c r="AD20" s="314"/>
      <c r="AE20" s="304"/>
    </row>
    <row r="21" spans="1:31" x14ac:dyDescent="0.3">
      <c r="B21" s="301"/>
      <c r="C21" s="301"/>
      <c r="D21" s="301"/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1"/>
      <c r="S21" s="301"/>
      <c r="T21" s="302"/>
      <c r="U21" s="302"/>
      <c r="V21" s="302"/>
      <c r="W21" s="302"/>
      <c r="X21" s="302"/>
      <c r="AD21" s="314"/>
      <c r="AE21" s="304"/>
    </row>
    <row r="22" spans="1:31" x14ac:dyDescent="0.3">
      <c r="A22" s="304" t="s">
        <v>326</v>
      </c>
      <c r="D22" s="304"/>
      <c r="E22" s="304"/>
      <c r="F22" s="304"/>
      <c r="G22" s="304"/>
      <c r="H22" s="304"/>
      <c r="I22" s="304"/>
      <c r="J22" s="304"/>
      <c r="K22" s="315"/>
      <c r="AD22" s="314"/>
      <c r="AE22" s="304"/>
    </row>
    <row r="23" spans="1:31" x14ac:dyDescent="0.3">
      <c r="AD23" s="314"/>
      <c r="AE23" s="304"/>
    </row>
    <row r="24" spans="1:31" x14ac:dyDescent="0.3">
      <c r="AD24" s="314"/>
      <c r="AE24" s="304"/>
    </row>
    <row r="25" spans="1:31" x14ac:dyDescent="0.3">
      <c r="B25" s="316"/>
      <c r="C25" s="316"/>
      <c r="D25" s="316"/>
      <c r="E25" s="316"/>
      <c r="F25" s="316"/>
      <c r="AD25" s="314"/>
      <c r="AE25" s="304"/>
    </row>
    <row r="26" spans="1:31" x14ac:dyDescent="0.3">
      <c r="B26" s="316"/>
      <c r="C26" s="316"/>
      <c r="D26" s="316"/>
      <c r="E26" s="316"/>
      <c r="F26" s="316"/>
      <c r="AD26" s="314"/>
      <c r="AE26" s="304"/>
    </row>
    <row r="27" spans="1:31" x14ac:dyDescent="0.3">
      <c r="AD27" s="314"/>
      <c r="AE27" s="304"/>
    </row>
    <row r="28" spans="1:31" x14ac:dyDescent="0.3">
      <c r="AD28" s="314"/>
      <c r="AE28" s="304"/>
    </row>
    <row r="29" spans="1:31" x14ac:dyDescent="0.3">
      <c r="AC29" s="314"/>
      <c r="AE29" s="304"/>
    </row>
    <row r="30" spans="1:31" x14ac:dyDescent="0.3">
      <c r="AC30" s="314"/>
      <c r="AE30" s="304"/>
    </row>
    <row r="31" spans="1:31" x14ac:dyDescent="0.3">
      <c r="AC31" s="314"/>
      <c r="AE31" s="304"/>
    </row>
    <row r="32" spans="1:31" x14ac:dyDescent="0.3">
      <c r="AC32" s="314"/>
      <c r="AE32" s="304"/>
    </row>
    <row r="33" spans="29:31" x14ac:dyDescent="0.3">
      <c r="AC33" s="314"/>
      <c r="AE33" s="304"/>
    </row>
    <row r="34" spans="29:31" x14ac:dyDescent="0.3">
      <c r="AC34" s="314"/>
      <c r="AE34" s="304"/>
    </row>
    <row r="35" spans="29:31" x14ac:dyDescent="0.3">
      <c r="AC35" s="314"/>
      <c r="AE35" s="304"/>
    </row>
    <row r="36" spans="29:31" x14ac:dyDescent="0.3">
      <c r="AC36" s="314"/>
      <c r="AE36" s="304"/>
    </row>
    <row r="37" spans="29:31" x14ac:dyDescent="0.3">
      <c r="AC37" s="314"/>
      <c r="AE37" s="304"/>
    </row>
    <row r="38" spans="29:31" x14ac:dyDescent="0.3">
      <c r="AC38" s="314"/>
      <c r="AE38" s="304"/>
    </row>
    <row r="39" spans="29:31" x14ac:dyDescent="0.3">
      <c r="AC39" s="314"/>
      <c r="AE39" s="304"/>
    </row>
    <row r="40" spans="29:31" x14ac:dyDescent="0.3">
      <c r="AC40" s="314"/>
      <c r="AE40" s="304"/>
    </row>
    <row r="41" spans="29:31" x14ac:dyDescent="0.3">
      <c r="AC41" s="314"/>
      <c r="AE41" s="304"/>
    </row>
    <row r="58" spans="1:3" x14ac:dyDescent="0.3">
      <c r="A58" s="317" t="s">
        <v>58</v>
      </c>
    </row>
    <row r="61" spans="1:3" x14ac:dyDescent="0.3">
      <c r="C61" s="266"/>
    </row>
  </sheetData>
  <hyperlinks>
    <hyperlink ref="A11" r:id="rId1" xr:uid="{8082A52F-6FA9-43A1-971B-1794E8A55E30}"/>
  </hyperlinks>
  <printOptions gridLines="1"/>
  <pageMargins left="0.78740157480314965" right="0.78740157480314965" top="0.74803149606299213" bottom="0.74803149606299213" header="0.51181102362204722" footer="0.51181102362204722"/>
  <pageSetup paperSize="9" scale="61" fitToHeight="2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DC0DD-55B5-48DA-8E38-2BA5E9C3888A}">
  <sheetPr>
    <pageSetUpPr fitToPage="1"/>
  </sheetPr>
  <dimension ref="A1:F69"/>
  <sheetViews>
    <sheetView zoomScale="80" zoomScaleNormal="80" workbookViewId="0">
      <selection activeCell="A2" sqref="A2"/>
    </sheetView>
  </sheetViews>
  <sheetFormatPr defaultColWidth="8" defaultRowHeight="13" x14ac:dyDescent="0.3"/>
  <cols>
    <col min="1" max="36" width="10.7265625" style="290" customWidth="1"/>
    <col min="37" max="16384" width="8" style="290"/>
  </cols>
  <sheetData>
    <row r="1" spans="1:2" x14ac:dyDescent="0.3">
      <c r="A1" s="289" t="s">
        <v>327</v>
      </c>
      <c r="B1" s="3"/>
    </row>
    <row r="2" spans="1:2" x14ac:dyDescent="0.3">
      <c r="A2" s="289"/>
      <c r="B2" s="3"/>
    </row>
    <row r="26" spans="1:1" x14ac:dyDescent="0.3">
      <c r="A26" s="290" t="s">
        <v>59</v>
      </c>
    </row>
    <row r="31" spans="1:1" x14ac:dyDescent="0.3">
      <c r="A31" s="290" t="s">
        <v>60</v>
      </c>
    </row>
    <row r="37" spans="1:4" x14ac:dyDescent="0.3">
      <c r="C37" s="290" t="s">
        <v>61</v>
      </c>
      <c r="D37" s="290" t="s">
        <v>62</v>
      </c>
    </row>
    <row r="38" spans="1:4" ht="65" x14ac:dyDescent="0.3">
      <c r="A38" s="291"/>
      <c r="B38" s="292" t="s">
        <v>63</v>
      </c>
      <c r="C38" s="391" t="s">
        <v>64</v>
      </c>
      <c r="D38" s="391"/>
    </row>
    <row r="39" spans="1:4" x14ac:dyDescent="0.3">
      <c r="A39" s="291">
        <v>1997</v>
      </c>
      <c r="B39" s="290">
        <v>227.255</v>
      </c>
      <c r="C39" s="290">
        <v>197957</v>
      </c>
    </row>
    <row r="40" spans="1:4" x14ac:dyDescent="0.3">
      <c r="A40" s="291">
        <f t="shared" ref="A40:A66" si="0">+A39+1</f>
        <v>1998</v>
      </c>
      <c r="B40" s="290">
        <v>422.96600000000001</v>
      </c>
      <c r="C40" s="290">
        <v>199819</v>
      </c>
    </row>
    <row r="41" spans="1:4" x14ac:dyDescent="0.3">
      <c r="A41" s="291">
        <f t="shared" si="0"/>
        <v>1999</v>
      </c>
      <c r="B41" s="290">
        <v>487.53699999999998</v>
      </c>
      <c r="C41" s="290">
        <v>200341</v>
      </c>
    </row>
    <row r="42" spans="1:4" x14ac:dyDescent="0.3">
      <c r="A42" s="291">
        <f t="shared" si="0"/>
        <v>2000</v>
      </c>
      <c r="B42" s="290">
        <v>371.45100000000002</v>
      </c>
      <c r="C42" s="290">
        <v>195944</v>
      </c>
    </row>
    <row r="43" spans="1:4" x14ac:dyDescent="0.3">
      <c r="A43" s="291">
        <f t="shared" si="0"/>
        <v>2001</v>
      </c>
      <c r="B43" s="290">
        <v>411.69499999999999</v>
      </c>
      <c r="C43" s="290">
        <v>191762</v>
      </c>
    </row>
    <row r="44" spans="1:4" x14ac:dyDescent="0.3">
      <c r="A44" s="291">
        <f t="shared" si="0"/>
        <v>2002</v>
      </c>
      <c r="B44" s="290">
        <v>418.92899999999997</v>
      </c>
      <c r="C44" s="290">
        <v>205936</v>
      </c>
    </row>
    <row r="45" spans="1:4" x14ac:dyDescent="0.3">
      <c r="A45" s="291">
        <f t="shared" si="0"/>
        <v>2003</v>
      </c>
      <c r="B45" s="290">
        <v>715.87099999999998</v>
      </c>
      <c r="C45" s="290">
        <v>207266</v>
      </c>
    </row>
    <row r="46" spans="1:4" x14ac:dyDescent="0.3">
      <c r="A46" s="291">
        <f t="shared" si="0"/>
        <v>2004</v>
      </c>
      <c r="B46" s="290">
        <v>772.71500000000003</v>
      </c>
      <c r="C46" s="290">
        <v>207561</v>
      </c>
    </row>
    <row r="47" spans="1:4" x14ac:dyDescent="0.3">
      <c r="A47" s="291">
        <f t="shared" si="0"/>
        <v>2005</v>
      </c>
      <c r="B47" s="290">
        <v>685.49</v>
      </c>
      <c r="C47" s="290">
        <v>196881</v>
      </c>
    </row>
    <row r="48" spans="1:4" x14ac:dyDescent="0.3">
      <c r="A48" s="291">
        <f t="shared" si="0"/>
        <v>2006</v>
      </c>
      <c r="B48" s="290">
        <v>676.33500000000004</v>
      </c>
      <c r="C48" s="290">
        <v>202660</v>
      </c>
    </row>
    <row r="49" spans="1:6" x14ac:dyDescent="0.3">
      <c r="A49" s="291">
        <f t="shared" si="0"/>
        <v>2007</v>
      </c>
      <c r="B49" s="290">
        <v>577.62199999999996</v>
      </c>
      <c r="C49" s="290">
        <v>191147</v>
      </c>
    </row>
    <row r="50" spans="1:6" x14ac:dyDescent="0.3">
      <c r="A50" s="291">
        <f t="shared" si="0"/>
        <v>2008</v>
      </c>
      <c r="B50" s="290">
        <v>730.28</v>
      </c>
      <c r="C50" s="290">
        <v>179771</v>
      </c>
    </row>
    <row r="51" spans="1:6" x14ac:dyDescent="0.3">
      <c r="A51" s="291">
        <f t="shared" si="0"/>
        <v>2009</v>
      </c>
      <c r="B51" s="290">
        <v>568.73</v>
      </c>
      <c r="C51" s="290">
        <v>161711</v>
      </c>
    </row>
    <row r="52" spans="1:6" x14ac:dyDescent="0.3">
      <c r="A52" s="291">
        <f t="shared" si="0"/>
        <v>2010</v>
      </c>
      <c r="B52" s="290">
        <v>501.25400000000002</v>
      </c>
      <c r="C52" s="290">
        <v>149475</v>
      </c>
    </row>
    <row r="53" spans="1:6" x14ac:dyDescent="0.3">
      <c r="A53" s="291">
        <f t="shared" si="0"/>
        <v>2011</v>
      </c>
      <c r="B53" s="290">
        <v>581.71600000000001</v>
      </c>
      <c r="C53" s="290">
        <v>150956</v>
      </c>
    </row>
    <row r="54" spans="1:6" x14ac:dyDescent="0.3">
      <c r="A54" s="291">
        <f t="shared" si="0"/>
        <v>2012</v>
      </c>
      <c r="B54" s="290">
        <v>271.33300000000003</v>
      </c>
      <c r="C54" s="290">
        <v>121389</v>
      </c>
    </row>
    <row r="55" spans="1:6" x14ac:dyDescent="0.3">
      <c r="A55" s="291">
        <f t="shared" si="0"/>
        <v>2013</v>
      </c>
      <c r="B55" s="290">
        <v>272.55399999999997</v>
      </c>
      <c r="C55" s="290">
        <v>122070</v>
      </c>
    </row>
    <row r="56" spans="1:6" x14ac:dyDescent="0.3">
      <c r="A56" s="291">
        <f t="shared" si="0"/>
        <v>2014</v>
      </c>
      <c r="B56" s="290">
        <v>293.197</v>
      </c>
      <c r="C56" s="290">
        <v>117583</v>
      </c>
    </row>
    <row r="57" spans="1:6" x14ac:dyDescent="0.3">
      <c r="A57" s="291">
        <f t="shared" si="0"/>
        <v>2015</v>
      </c>
      <c r="B57" s="290">
        <v>429.84300000000002</v>
      </c>
      <c r="C57" s="290">
        <v>121422</v>
      </c>
    </row>
    <row r="58" spans="1:6" x14ac:dyDescent="0.3">
      <c r="A58" s="291">
        <f t="shared" si="0"/>
        <v>2016</v>
      </c>
      <c r="B58" s="290">
        <v>490.83699999999999</v>
      </c>
      <c r="C58" s="290">
        <v>131812</v>
      </c>
      <c r="D58" s="290">
        <v>133290</v>
      </c>
    </row>
    <row r="59" spans="1:6" x14ac:dyDescent="0.3">
      <c r="A59" s="291">
        <f t="shared" si="0"/>
        <v>2017</v>
      </c>
      <c r="B59" s="290">
        <v>501.16199999999998</v>
      </c>
      <c r="C59" s="290">
        <v>134501</v>
      </c>
      <c r="D59" s="290">
        <v>135106</v>
      </c>
    </row>
    <row r="60" spans="1:6" x14ac:dyDescent="0.3">
      <c r="A60" s="291">
        <f t="shared" si="0"/>
        <v>2018</v>
      </c>
      <c r="B60" s="290">
        <v>475.46644900000001</v>
      </c>
      <c r="C60" s="290">
        <v>139318</v>
      </c>
      <c r="D60" s="290">
        <v>145977</v>
      </c>
      <c r="E60" s="293">
        <f>+B60/B59-1</f>
        <v>-5.1271945997501733E-2</v>
      </c>
      <c r="F60" s="293">
        <f t="shared" ref="F60:F64" si="1">+C60/C59-1</f>
        <v>3.5813860119999097E-2</v>
      </c>
    </row>
    <row r="61" spans="1:6" x14ac:dyDescent="0.3">
      <c r="A61" s="291">
        <f t="shared" si="0"/>
        <v>2019</v>
      </c>
      <c r="B61" s="290">
        <v>553.43820299999993</v>
      </c>
      <c r="C61" s="290">
        <v>139596.636</v>
      </c>
      <c r="D61" s="290">
        <v>146240</v>
      </c>
      <c r="E61" s="293">
        <f t="shared" ref="E61:E66" si="2">+B61/B60-1</f>
        <v>0.16399002319509592</v>
      </c>
      <c r="F61" s="293">
        <f t="shared" si="1"/>
        <v>2.0000000000000018E-3</v>
      </c>
    </row>
    <row r="62" spans="1:6" x14ac:dyDescent="0.3">
      <c r="A62" s="291">
        <f t="shared" si="0"/>
        <v>2020</v>
      </c>
      <c r="B62" s="290">
        <v>319.058944</v>
      </c>
      <c r="C62" s="290">
        <v>122745</v>
      </c>
      <c r="D62" s="290">
        <v>133890</v>
      </c>
      <c r="E62" s="293">
        <f t="shared" si="2"/>
        <v>-0.42349671151993096</v>
      </c>
      <c r="F62" s="293">
        <f t="shared" si="1"/>
        <v>-0.12071663388793985</v>
      </c>
    </row>
    <row r="63" spans="1:6" x14ac:dyDescent="0.3">
      <c r="A63" s="291">
        <f t="shared" si="0"/>
        <v>2021</v>
      </c>
      <c r="B63" s="290">
        <v>362.93976900000001</v>
      </c>
      <c r="C63" s="294">
        <v>165748</v>
      </c>
      <c r="D63" s="290">
        <v>181303</v>
      </c>
      <c r="E63" s="293">
        <f t="shared" si="2"/>
        <v>0.13753203232566347</v>
      </c>
      <c r="F63" s="293">
        <f t="shared" si="1"/>
        <v>0.35034420954010348</v>
      </c>
    </row>
    <row r="64" spans="1:6" ht="14.5" x14ac:dyDescent="0.35">
      <c r="A64" s="291">
        <f t="shared" si="0"/>
        <v>2022</v>
      </c>
      <c r="B64" s="295">
        <v>342.13779699999998</v>
      </c>
      <c r="C64" s="296"/>
      <c r="D64" s="290">
        <v>184378</v>
      </c>
      <c r="E64" s="293">
        <f t="shared" si="2"/>
        <v>-5.7315218052062078E-2</v>
      </c>
      <c r="F64" s="293">
        <f t="shared" si="1"/>
        <v>-1</v>
      </c>
    </row>
    <row r="65" spans="1:5" x14ac:dyDescent="0.3">
      <c r="A65" s="291">
        <v>2023</v>
      </c>
      <c r="B65" s="290">
        <v>276.68784099999999</v>
      </c>
      <c r="D65" s="290">
        <v>178332</v>
      </c>
      <c r="E65" s="293">
        <f t="shared" si="2"/>
        <v>-0.19129706385523959</v>
      </c>
    </row>
    <row r="66" spans="1:5" x14ac:dyDescent="0.3">
      <c r="A66" s="291">
        <f t="shared" si="0"/>
        <v>2024</v>
      </c>
      <c r="B66" s="290">
        <v>267</v>
      </c>
      <c r="D66" s="290">
        <v>181425</v>
      </c>
      <c r="E66" s="293">
        <f t="shared" si="2"/>
        <v>-3.5013613048503922E-2</v>
      </c>
    </row>
    <row r="69" spans="1:5" ht="14.5" x14ac:dyDescent="0.35">
      <c r="E69" s="295"/>
    </row>
  </sheetData>
  <mergeCells count="1">
    <mergeCell ref="C38:D38"/>
  </mergeCells>
  <printOptions gridLines="1"/>
  <pageMargins left="0.70866141732283472" right="0.70866141732283472" top="0.74803149606299213" bottom="0.74803149606299213" header="0.31496062992125984" footer="0.31496062992125984"/>
  <pageSetup paperSize="9" scale="88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CDF20-971C-4A87-A01B-B582F05458D6}">
  <dimension ref="A1:J28"/>
  <sheetViews>
    <sheetView zoomScale="80" zoomScaleNormal="80" workbookViewId="0">
      <selection activeCell="A2" sqref="A2"/>
    </sheetView>
  </sheetViews>
  <sheetFormatPr defaultColWidth="11.54296875" defaultRowHeight="13" x14ac:dyDescent="0.3"/>
  <cols>
    <col min="1" max="1" width="18" style="266" customWidth="1"/>
    <col min="2" max="3" width="14" style="266" customWidth="1"/>
    <col min="4" max="4" width="15.26953125" style="266" bestFit="1" customWidth="1"/>
    <col min="5" max="5" width="12.1796875" style="266" customWidth="1"/>
    <col min="6" max="6" width="13.26953125" style="266" customWidth="1"/>
    <col min="7" max="7" width="15.7265625" style="266" customWidth="1"/>
    <col min="8" max="16384" width="11.54296875" style="266"/>
  </cols>
  <sheetData>
    <row r="1" spans="1:10" ht="14.5" x14ac:dyDescent="0.3">
      <c r="A1" s="266" t="s">
        <v>367</v>
      </c>
    </row>
    <row r="3" spans="1:10" x14ac:dyDescent="0.3">
      <c r="A3" s="267"/>
      <c r="B3" s="268">
        <v>2010</v>
      </c>
      <c r="C3" s="268">
        <v>2020</v>
      </c>
      <c r="D3" s="269" t="s">
        <v>353</v>
      </c>
      <c r="E3" s="270"/>
      <c r="F3" s="271"/>
      <c r="G3" s="271"/>
    </row>
    <row r="4" spans="1:10" x14ac:dyDescent="0.3">
      <c r="E4" s="272"/>
      <c r="F4" s="273"/>
      <c r="G4" s="271"/>
      <c r="I4" s="100"/>
      <c r="J4" s="100"/>
    </row>
    <row r="5" spans="1:10" x14ac:dyDescent="0.3">
      <c r="B5" s="274" t="s">
        <v>65</v>
      </c>
      <c r="C5" s="274"/>
      <c r="D5" s="275"/>
      <c r="E5" s="276"/>
      <c r="F5" s="273"/>
      <c r="G5" s="271"/>
      <c r="I5" s="100"/>
      <c r="J5" s="100"/>
    </row>
    <row r="6" spans="1:10" x14ac:dyDescent="0.3">
      <c r="A6" s="266" t="s">
        <v>66</v>
      </c>
      <c r="B6" s="100">
        <v>1187667</v>
      </c>
      <c r="C6" s="100">
        <v>658815</v>
      </c>
      <c r="D6" s="277">
        <v>-44.528643129766174</v>
      </c>
      <c r="F6" s="278"/>
      <c r="G6" s="271"/>
      <c r="I6" s="100"/>
      <c r="J6" s="100"/>
    </row>
    <row r="7" spans="1:10" x14ac:dyDescent="0.3">
      <c r="A7" s="266" t="s">
        <v>67</v>
      </c>
      <c r="B7" s="100">
        <v>144209</v>
      </c>
      <c r="C7" s="100">
        <v>200782</v>
      </c>
      <c r="D7" s="277">
        <v>39.229867761374116</v>
      </c>
      <c r="F7" s="278"/>
      <c r="G7" s="271"/>
      <c r="I7" s="100"/>
      <c r="J7" s="100"/>
    </row>
    <row r="8" spans="1:10" x14ac:dyDescent="0.3">
      <c r="A8" s="266" t="s">
        <v>68</v>
      </c>
      <c r="B8" s="100">
        <v>287352</v>
      </c>
      <c r="C8" s="100">
        <v>260907</v>
      </c>
      <c r="D8" s="277">
        <v>-9.2029984130961306</v>
      </c>
      <c r="F8" s="278"/>
      <c r="G8" s="271"/>
      <c r="I8" s="100"/>
      <c r="J8" s="100"/>
    </row>
    <row r="9" spans="1:10" x14ac:dyDescent="0.3">
      <c r="B9" s="100"/>
      <c r="C9" s="100"/>
      <c r="D9" s="279"/>
      <c r="F9" s="278"/>
      <c r="G9" s="271"/>
      <c r="I9" s="100"/>
      <c r="J9" s="100"/>
    </row>
    <row r="10" spans="1:10" ht="14.5" x14ac:dyDescent="0.3">
      <c r="A10" s="266" t="s">
        <v>368</v>
      </c>
      <c r="B10" s="100">
        <v>1620884</v>
      </c>
      <c r="C10" s="100">
        <v>1133006</v>
      </c>
      <c r="D10" s="277">
        <v>-30.099501259806381</v>
      </c>
      <c r="F10" s="278"/>
      <c r="G10" s="271"/>
      <c r="I10" s="100"/>
      <c r="J10" s="100"/>
    </row>
    <row r="11" spans="1:10" x14ac:dyDescent="0.3">
      <c r="D11" s="279"/>
      <c r="F11" s="278"/>
      <c r="G11" s="271"/>
      <c r="I11" s="100"/>
      <c r="J11" s="100"/>
    </row>
    <row r="12" spans="1:10" x14ac:dyDescent="0.3">
      <c r="B12" s="274" t="s">
        <v>69</v>
      </c>
      <c r="C12" s="274"/>
      <c r="D12" s="280"/>
      <c r="F12" s="278"/>
      <c r="G12" s="271"/>
      <c r="I12" s="100"/>
      <c r="J12" s="100"/>
    </row>
    <row r="13" spans="1:10" x14ac:dyDescent="0.3">
      <c r="A13" s="266" t="s">
        <v>66</v>
      </c>
      <c r="B13" s="100">
        <v>5828534.2699999996</v>
      </c>
      <c r="C13" s="100">
        <v>4093848.18</v>
      </c>
      <c r="D13" s="277">
        <v>-29.761960891756058</v>
      </c>
      <c r="F13" s="278"/>
      <c r="G13" s="271"/>
      <c r="I13" s="100"/>
      <c r="J13" s="100"/>
    </row>
    <row r="14" spans="1:10" x14ac:dyDescent="0.3">
      <c r="A14" s="266" t="s">
        <v>67</v>
      </c>
      <c r="B14" s="100">
        <v>2011493.04</v>
      </c>
      <c r="C14" s="100">
        <v>3275109.73</v>
      </c>
      <c r="D14" s="277">
        <v>62.819839038568091</v>
      </c>
      <c r="F14" s="278"/>
      <c r="G14" s="271"/>
      <c r="I14" s="100"/>
      <c r="J14" s="100"/>
    </row>
    <row r="15" spans="1:10" x14ac:dyDescent="0.3">
      <c r="A15" s="266" t="s">
        <v>68</v>
      </c>
      <c r="B15" s="100">
        <v>5016020.51</v>
      </c>
      <c r="C15" s="100">
        <v>5062849.8099999996</v>
      </c>
      <c r="D15" s="277">
        <v>0.93359466745879249</v>
      </c>
      <c r="F15" s="278"/>
      <c r="G15" s="271"/>
      <c r="I15" s="100"/>
      <c r="J15" s="100"/>
    </row>
    <row r="16" spans="1:10" x14ac:dyDescent="0.3">
      <c r="B16" s="100"/>
      <c r="C16" s="100"/>
      <c r="D16" s="279"/>
      <c r="F16" s="278"/>
      <c r="G16" s="271"/>
      <c r="I16" s="100"/>
      <c r="J16" s="100"/>
    </row>
    <row r="17" spans="1:10" x14ac:dyDescent="0.3">
      <c r="A17" s="266" t="s">
        <v>38</v>
      </c>
      <c r="B17" s="100">
        <v>12856047.82</v>
      </c>
      <c r="C17" s="100">
        <v>12431807.719999999</v>
      </c>
      <c r="D17" s="277">
        <v>-3.2999262754764835</v>
      </c>
      <c r="F17" s="278"/>
      <c r="G17" s="271"/>
      <c r="I17" s="100"/>
      <c r="J17" s="100"/>
    </row>
    <row r="18" spans="1:10" x14ac:dyDescent="0.3">
      <c r="B18" s="100"/>
      <c r="C18" s="100"/>
      <c r="D18" s="279"/>
      <c r="F18" s="278"/>
      <c r="G18" s="271"/>
      <c r="I18" s="100"/>
      <c r="J18" s="100"/>
    </row>
    <row r="19" spans="1:10" x14ac:dyDescent="0.3">
      <c r="B19" s="281"/>
      <c r="C19" s="281"/>
      <c r="D19" s="279"/>
      <c r="F19" s="278"/>
      <c r="G19" s="271"/>
      <c r="I19" s="100"/>
      <c r="J19" s="100"/>
    </row>
    <row r="20" spans="1:10" x14ac:dyDescent="0.3">
      <c r="A20" s="266" t="s">
        <v>70</v>
      </c>
      <c r="B20" s="100">
        <v>4900320.0600000015</v>
      </c>
      <c r="C20" s="100">
        <v>6204888.3700000001</v>
      </c>
      <c r="D20" s="277">
        <v>26.622104148846116</v>
      </c>
      <c r="F20" s="278"/>
      <c r="G20" s="271"/>
      <c r="I20" s="100"/>
      <c r="J20" s="100"/>
    </row>
    <row r="21" spans="1:10" x14ac:dyDescent="0.3">
      <c r="A21" s="266" t="s">
        <v>71</v>
      </c>
      <c r="B21" s="282">
        <v>38.116846861573059</v>
      </c>
      <c r="C21" s="282">
        <v>49.911392693258293</v>
      </c>
      <c r="D21" s="283" t="s">
        <v>72</v>
      </c>
      <c r="F21" s="278"/>
      <c r="G21" s="271"/>
      <c r="I21" s="100"/>
      <c r="J21" s="100"/>
    </row>
    <row r="22" spans="1:10" x14ac:dyDescent="0.3">
      <c r="B22" s="284"/>
      <c r="C22" s="284"/>
      <c r="D22" s="279"/>
      <c r="F22" s="278"/>
      <c r="G22" s="271"/>
      <c r="I22" s="100"/>
      <c r="J22" s="100"/>
    </row>
    <row r="23" spans="1:10" x14ac:dyDescent="0.3">
      <c r="A23" s="266" t="s">
        <v>73</v>
      </c>
      <c r="B23" s="100">
        <v>1062389.57</v>
      </c>
      <c r="C23" s="100">
        <v>1242183.54</v>
      </c>
      <c r="D23" s="277">
        <v>16.923544345413699</v>
      </c>
      <c r="F23" s="278"/>
      <c r="G23" s="271"/>
      <c r="I23" s="100"/>
      <c r="J23" s="100"/>
    </row>
    <row r="24" spans="1:10" x14ac:dyDescent="0.3">
      <c r="A24" s="266" t="s">
        <v>74</v>
      </c>
      <c r="B24" s="282">
        <v>21.680003693473029</v>
      </c>
      <c r="C24" s="282">
        <v>20.019434128836714</v>
      </c>
      <c r="D24" s="285" t="s">
        <v>72</v>
      </c>
      <c r="E24" s="283"/>
      <c r="F24" s="100"/>
      <c r="I24" s="100"/>
      <c r="J24" s="100"/>
    </row>
    <row r="25" spans="1:10" x14ac:dyDescent="0.3">
      <c r="A25" s="286"/>
      <c r="B25" s="286"/>
      <c r="C25" s="286"/>
      <c r="D25" s="286"/>
      <c r="E25" s="100"/>
      <c r="F25" s="100"/>
      <c r="I25" s="100"/>
      <c r="J25" s="100"/>
    </row>
    <row r="26" spans="1:10" x14ac:dyDescent="0.3">
      <c r="A26" s="287" t="s">
        <v>75</v>
      </c>
      <c r="B26" s="287"/>
      <c r="C26" s="287"/>
      <c r="I26" s="100"/>
      <c r="J26" s="100"/>
    </row>
    <row r="27" spans="1:10" ht="14.5" x14ac:dyDescent="0.3">
      <c r="A27" s="266" t="s">
        <v>369</v>
      </c>
      <c r="D27" s="288"/>
      <c r="E27" s="288"/>
    </row>
    <row r="28" spans="1:10" ht="14.5" x14ac:dyDescent="0.3">
      <c r="A28" s="266" t="s">
        <v>370</v>
      </c>
      <c r="D28" s="288"/>
      <c r="E28" s="28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12358-5D84-4854-877E-B88027BF9F51}">
  <dimension ref="A1:L40"/>
  <sheetViews>
    <sheetView topLeftCell="F20" zoomScale="80" zoomScaleNormal="80" workbookViewId="0">
      <selection activeCell="F20" sqref="F20"/>
    </sheetView>
  </sheetViews>
  <sheetFormatPr defaultColWidth="8.7265625" defaultRowHeight="13" x14ac:dyDescent="0.35"/>
  <cols>
    <col min="1" max="1" width="15.7265625" style="259" customWidth="1"/>
    <col min="2" max="2" width="11.26953125" style="259" customWidth="1"/>
    <col min="3" max="6" width="13.7265625" style="259" customWidth="1"/>
    <col min="7" max="7" width="8.7265625" style="259"/>
    <col min="8" max="12" width="8.7265625" style="260"/>
    <col min="13" max="16384" width="8.7265625" style="259"/>
  </cols>
  <sheetData>
    <row r="1" spans="1:11" s="260" customFormat="1" x14ac:dyDescent="0.35">
      <c r="A1" s="258" t="s">
        <v>76</v>
      </c>
      <c r="B1" s="258"/>
      <c r="C1" s="258"/>
      <c r="D1" s="258"/>
      <c r="E1" s="258"/>
      <c r="F1" s="258"/>
      <c r="G1" s="259"/>
    </row>
    <row r="2" spans="1:11" s="260" customFormat="1" ht="26" x14ac:dyDescent="0.35">
      <c r="A2" s="258"/>
      <c r="B2" s="261" t="s">
        <v>77</v>
      </c>
      <c r="C2" s="261" t="s">
        <v>78</v>
      </c>
      <c r="D2" s="261" t="s">
        <v>79</v>
      </c>
      <c r="E2" s="261" t="s">
        <v>80</v>
      </c>
      <c r="F2" s="261" t="s">
        <v>81</v>
      </c>
      <c r="G2" s="259"/>
    </row>
    <row r="3" spans="1:11" s="260" customFormat="1" x14ac:dyDescent="0.35">
      <c r="A3" s="259"/>
      <c r="B3" s="262"/>
      <c r="C3" s="262"/>
      <c r="D3" s="262"/>
      <c r="E3" s="262"/>
      <c r="F3" s="262"/>
      <c r="G3" s="259"/>
    </row>
    <row r="4" spans="1:11" s="260" customFormat="1" x14ac:dyDescent="0.35">
      <c r="A4" s="392" t="s">
        <v>82</v>
      </c>
      <c r="B4" s="392"/>
      <c r="C4" s="392"/>
      <c r="D4" s="392"/>
      <c r="E4" s="392"/>
      <c r="F4" s="392"/>
      <c r="G4" s="259"/>
      <c r="H4" s="260" t="s">
        <v>83</v>
      </c>
      <c r="I4" s="260" t="s">
        <v>84</v>
      </c>
      <c r="J4" s="260" t="s">
        <v>85</v>
      </c>
      <c r="K4" s="260" t="s">
        <v>86</v>
      </c>
    </row>
    <row r="6" spans="1:11" s="260" customFormat="1" x14ac:dyDescent="0.35">
      <c r="A6" s="259" t="s">
        <v>2</v>
      </c>
      <c r="B6" s="259">
        <v>108966</v>
      </c>
      <c r="C6" s="259">
        <v>2000184.3499999999</v>
      </c>
      <c r="D6" s="259">
        <v>63199</v>
      </c>
      <c r="E6" s="259">
        <v>1238810.93</v>
      </c>
      <c r="F6" s="259">
        <v>248468.48000000001</v>
      </c>
      <c r="G6" s="259"/>
      <c r="H6" s="260">
        <f>C6/B6</f>
        <v>18.356040875135363</v>
      </c>
      <c r="I6" s="260">
        <f>D6/B6*100</f>
        <v>57.998825321659965</v>
      </c>
      <c r="J6" s="260">
        <f>E6/C6*100</f>
        <v>61.934837656339027</v>
      </c>
      <c r="K6" s="260">
        <f>F6/E6*100</f>
        <v>20.0570138657075</v>
      </c>
    </row>
    <row r="7" spans="1:11" s="260" customFormat="1" x14ac:dyDescent="0.35">
      <c r="A7" s="259" t="s">
        <v>3</v>
      </c>
      <c r="B7" s="259">
        <v>185540</v>
      </c>
      <c r="C7" s="259">
        <v>2387553.5</v>
      </c>
      <c r="D7" s="259">
        <v>90218</v>
      </c>
      <c r="E7" s="259">
        <v>1208393.9300000002</v>
      </c>
      <c r="F7" s="259">
        <v>180199.72</v>
      </c>
      <c r="G7" s="259"/>
      <c r="H7" s="260">
        <f t="shared" ref="H7:H16" si="0">C7/B7</f>
        <v>12.8681335561065</v>
      </c>
      <c r="I7" s="260">
        <f t="shared" ref="I7:J16" si="1">D7/B7*100</f>
        <v>48.624555351945666</v>
      </c>
      <c r="J7" s="260">
        <f t="shared" si="1"/>
        <v>50.61222418680881</v>
      </c>
      <c r="K7" s="260">
        <f t="shared" ref="K7:K16" si="2">F7/E7*100</f>
        <v>14.912332437816861</v>
      </c>
    </row>
    <row r="8" spans="1:11" s="260" customFormat="1" x14ac:dyDescent="0.35">
      <c r="A8" s="259" t="s">
        <v>4</v>
      </c>
      <c r="B8" s="259">
        <v>176343</v>
      </c>
      <c r="C8" s="259">
        <v>2050476.06</v>
      </c>
      <c r="D8" s="259">
        <v>63268</v>
      </c>
      <c r="E8" s="259">
        <v>986029.60000000009</v>
      </c>
      <c r="F8" s="259">
        <v>70815.5</v>
      </c>
      <c r="G8" s="259"/>
      <c r="H8" s="260">
        <f t="shared" si="0"/>
        <v>11.627771218591041</v>
      </c>
      <c r="I8" s="260">
        <f t="shared" si="1"/>
        <v>35.877806320636488</v>
      </c>
      <c r="J8" s="260">
        <f t="shared" si="1"/>
        <v>48.087837709258601</v>
      </c>
      <c r="K8" s="260">
        <f t="shared" si="2"/>
        <v>7.1818837892898948</v>
      </c>
    </row>
    <row r="9" spans="1:11" s="260" customFormat="1" x14ac:dyDescent="0.35">
      <c r="A9" s="259" t="s">
        <v>87</v>
      </c>
      <c r="B9" s="259">
        <v>471124</v>
      </c>
      <c r="C9" s="259">
        <v>3418479.96</v>
      </c>
      <c r="D9" s="259">
        <v>173746</v>
      </c>
      <c r="E9" s="259">
        <v>1439601.55</v>
      </c>
      <c r="F9" s="259">
        <v>387134.61</v>
      </c>
      <c r="G9" s="259"/>
      <c r="H9" s="260">
        <f t="shared" si="0"/>
        <v>7.256008948811778</v>
      </c>
      <c r="I9" s="260">
        <f t="shared" si="1"/>
        <v>36.879038214992235</v>
      </c>
      <c r="J9" s="260">
        <f>E9/C9*100</f>
        <v>42.112329656599776</v>
      </c>
      <c r="K9" s="260">
        <f t="shared" si="2"/>
        <v>26.891788912008323</v>
      </c>
    </row>
    <row r="10" spans="1:11" s="260" customFormat="1" x14ac:dyDescent="0.35">
      <c r="A10" s="259" t="s">
        <v>46</v>
      </c>
      <c r="B10" s="259">
        <v>191033</v>
      </c>
      <c r="C10" s="259">
        <v>2575113.85</v>
      </c>
      <c r="D10" s="259">
        <v>71258</v>
      </c>
      <c r="E10" s="259">
        <v>1332052.3600000001</v>
      </c>
      <c r="F10" s="259">
        <v>355565.23</v>
      </c>
      <c r="G10" s="259"/>
      <c r="H10" s="260">
        <f t="shared" si="0"/>
        <v>13.479942470672606</v>
      </c>
      <c r="I10" s="260">
        <f t="shared" si="1"/>
        <v>37.301408657143007</v>
      </c>
      <c r="J10" s="260">
        <f t="shared" si="1"/>
        <v>51.727901661512952</v>
      </c>
      <c r="K10" s="260">
        <f t="shared" si="2"/>
        <v>26.693037051486474</v>
      </c>
    </row>
    <row r="12" spans="1:11" s="260" customFormat="1" x14ac:dyDescent="0.35">
      <c r="A12" s="259"/>
      <c r="B12" s="259">
        <f>B6+B7</f>
        <v>294506</v>
      </c>
      <c r="C12" s="259">
        <f t="shared" ref="C12:F12" si="3">C6+C7</f>
        <v>4387737.8499999996</v>
      </c>
      <c r="D12" s="259">
        <f t="shared" si="3"/>
        <v>153417</v>
      </c>
      <c r="E12" s="259">
        <f t="shared" si="3"/>
        <v>2447204.8600000003</v>
      </c>
      <c r="F12" s="259">
        <f t="shared" si="3"/>
        <v>428668.2</v>
      </c>
      <c r="G12" s="259"/>
      <c r="H12" s="260">
        <f t="shared" ref="H12:H14" si="4">C12/B12</f>
        <v>14.898636530325357</v>
      </c>
      <c r="I12" s="260">
        <f t="shared" ref="I12:J14" si="5">D12/B12*100</f>
        <v>52.092996407543481</v>
      </c>
      <c r="J12" s="260">
        <f t="shared" si="5"/>
        <v>55.773725406133835</v>
      </c>
      <c r="K12" s="260">
        <f t="shared" ref="K12:K14" si="6">F12/E12*100</f>
        <v>17.516645500614114</v>
      </c>
    </row>
    <row r="13" spans="1:11" s="260" customFormat="1" x14ac:dyDescent="0.35">
      <c r="A13" s="259"/>
      <c r="B13" s="259">
        <f>B8</f>
        <v>176343</v>
      </c>
      <c r="C13" s="259">
        <f t="shared" ref="C13:F13" si="7">C8</f>
        <v>2050476.06</v>
      </c>
      <c r="D13" s="259">
        <f t="shared" si="7"/>
        <v>63268</v>
      </c>
      <c r="E13" s="259">
        <f t="shared" si="7"/>
        <v>986029.60000000009</v>
      </c>
      <c r="F13" s="259">
        <f t="shared" si="7"/>
        <v>70815.5</v>
      </c>
      <c r="G13" s="259"/>
      <c r="H13" s="260">
        <f t="shared" si="4"/>
        <v>11.627771218591041</v>
      </c>
      <c r="I13" s="260">
        <f t="shared" si="5"/>
        <v>35.877806320636488</v>
      </c>
      <c r="J13" s="260">
        <f t="shared" si="5"/>
        <v>48.087837709258601</v>
      </c>
      <c r="K13" s="260">
        <f t="shared" si="6"/>
        <v>7.1818837892898948</v>
      </c>
    </row>
    <row r="14" spans="1:11" s="260" customFormat="1" x14ac:dyDescent="0.35">
      <c r="A14" s="259"/>
      <c r="B14" s="259">
        <f>B9+B10</f>
        <v>662157</v>
      </c>
      <c r="C14" s="259">
        <f t="shared" ref="C14:F14" si="8">C9+C10</f>
        <v>5993593.8100000005</v>
      </c>
      <c r="D14" s="259">
        <f t="shared" si="8"/>
        <v>245004</v>
      </c>
      <c r="E14" s="259">
        <f t="shared" si="8"/>
        <v>2771653.91</v>
      </c>
      <c r="F14" s="259">
        <f t="shared" si="8"/>
        <v>742699.84</v>
      </c>
      <c r="G14" s="259"/>
      <c r="H14" s="260">
        <f t="shared" si="4"/>
        <v>9.0516204012039445</v>
      </c>
      <c r="I14" s="260">
        <f t="shared" si="5"/>
        <v>37.000892537570394</v>
      </c>
      <c r="J14" s="260">
        <f t="shared" si="5"/>
        <v>46.243606054444989</v>
      </c>
      <c r="K14" s="260">
        <f t="shared" si="6"/>
        <v>26.79626909118678</v>
      </c>
    </row>
    <row r="16" spans="1:11" s="260" customFormat="1" x14ac:dyDescent="0.35">
      <c r="A16" s="258" t="s">
        <v>6</v>
      </c>
      <c r="B16" s="258">
        <f>SUM(B6:B10)</f>
        <v>1133006</v>
      </c>
      <c r="C16" s="258">
        <f t="shared" ref="C16:F16" si="9">SUM(C6:C10)</f>
        <v>12431807.720000001</v>
      </c>
      <c r="D16" s="258">
        <f t="shared" si="9"/>
        <v>461689</v>
      </c>
      <c r="E16" s="258">
        <f t="shared" si="9"/>
        <v>6204888.370000001</v>
      </c>
      <c r="F16" s="258">
        <f t="shared" si="9"/>
        <v>1242183.54</v>
      </c>
      <c r="G16" s="259"/>
      <c r="H16" s="260">
        <f t="shared" si="0"/>
        <v>10.972411196410258</v>
      </c>
      <c r="I16" s="260">
        <f t="shared" si="1"/>
        <v>40.749033985698226</v>
      </c>
      <c r="J16" s="260">
        <f t="shared" si="1"/>
        <v>49.911392693258293</v>
      </c>
      <c r="K16" s="260">
        <f t="shared" si="2"/>
        <v>20.019434128836711</v>
      </c>
    </row>
    <row r="17" spans="1:12" s="260" customFormat="1" x14ac:dyDescent="0.35">
      <c r="B17" s="259"/>
      <c r="C17" s="259"/>
      <c r="D17" s="259"/>
      <c r="E17" s="259"/>
      <c r="F17" s="259"/>
      <c r="G17" s="259"/>
    </row>
    <row r="20" spans="1:12" ht="14.5" x14ac:dyDescent="0.35">
      <c r="F20" s="1" t="s">
        <v>328</v>
      </c>
    </row>
    <row r="21" spans="1:12" s="263" customFormat="1" ht="39" x14ac:dyDescent="0.35">
      <c r="B21" s="263" t="s">
        <v>88</v>
      </c>
      <c r="C21" s="263" t="s">
        <v>89</v>
      </c>
      <c r="D21" s="263" t="s">
        <v>90</v>
      </c>
      <c r="H21" s="264"/>
      <c r="I21" s="264"/>
      <c r="J21" s="264"/>
      <c r="K21" s="264"/>
      <c r="L21" s="264"/>
    </row>
    <row r="22" spans="1:12" x14ac:dyDescent="0.35">
      <c r="A22" s="259" t="s">
        <v>2</v>
      </c>
      <c r="B22" s="265">
        <f>E6/C6</f>
        <v>0.61934837656339026</v>
      </c>
      <c r="C22" s="265">
        <f>F6/E6</f>
        <v>0.20057013865707499</v>
      </c>
      <c r="D22" s="265">
        <f>C6/B6</f>
        <v>18.356040875135363</v>
      </c>
    </row>
    <row r="23" spans="1:12" x14ac:dyDescent="0.35">
      <c r="A23" s="259" t="s">
        <v>3</v>
      </c>
      <c r="B23" s="265">
        <f t="shared" ref="B23:B26" si="10">E7/C7</f>
        <v>0.50612224186808807</v>
      </c>
      <c r="C23" s="265">
        <f t="shared" ref="C23:C26" si="11">F7/E7</f>
        <v>0.14912332437816861</v>
      </c>
      <c r="D23" s="265">
        <f t="shared" ref="D23:D26" si="12">C7/B7</f>
        <v>12.8681335561065</v>
      </c>
    </row>
    <row r="24" spans="1:12" x14ac:dyDescent="0.35">
      <c r="A24" s="259" t="s">
        <v>4</v>
      </c>
      <c r="B24" s="265">
        <f t="shared" si="10"/>
        <v>0.48087837709258602</v>
      </c>
      <c r="C24" s="265">
        <f t="shared" si="11"/>
        <v>7.1818837892898946E-2</v>
      </c>
      <c r="D24" s="265">
        <f t="shared" si="12"/>
        <v>11.627771218591041</v>
      </c>
    </row>
    <row r="25" spans="1:12" x14ac:dyDescent="0.35">
      <c r="A25" s="259" t="s">
        <v>87</v>
      </c>
      <c r="B25" s="265">
        <f t="shared" si="10"/>
        <v>0.42112329656599773</v>
      </c>
      <c r="C25" s="265">
        <f t="shared" si="11"/>
        <v>0.26891788912008324</v>
      </c>
      <c r="D25" s="265">
        <f t="shared" si="12"/>
        <v>7.256008948811778</v>
      </c>
    </row>
    <row r="26" spans="1:12" x14ac:dyDescent="0.35">
      <c r="A26" s="259" t="s">
        <v>46</v>
      </c>
      <c r="B26" s="265">
        <f t="shared" si="10"/>
        <v>0.51727901661512954</v>
      </c>
      <c r="C26" s="265">
        <f t="shared" si="11"/>
        <v>0.26693037051486473</v>
      </c>
      <c r="D26" s="265">
        <f t="shared" si="12"/>
        <v>13.479942470672606</v>
      </c>
    </row>
    <row r="27" spans="1:12" x14ac:dyDescent="0.35">
      <c r="A27" s="259" t="s">
        <v>6</v>
      </c>
      <c r="B27" s="265">
        <f>E16/C16</f>
        <v>0.49911392693258294</v>
      </c>
      <c r="C27" s="265">
        <f>F16/E16</f>
        <v>0.20019434128836711</v>
      </c>
      <c r="D27" s="265">
        <f>C16/B16</f>
        <v>10.972411196410258</v>
      </c>
    </row>
    <row r="40" spans="6:6" x14ac:dyDescent="0.35">
      <c r="F40" s="259" t="s">
        <v>91</v>
      </c>
    </row>
  </sheetData>
  <mergeCells count="1">
    <mergeCell ref="A4:F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1E7BF-4B22-4069-A883-A79144F3FC5D}">
  <dimension ref="A1:I21"/>
  <sheetViews>
    <sheetView topLeftCell="I1" zoomScale="80" zoomScaleNormal="80" workbookViewId="0">
      <selection activeCell="I1" sqref="I1"/>
    </sheetView>
  </sheetViews>
  <sheetFormatPr defaultColWidth="8.81640625" defaultRowHeight="14.5" x14ac:dyDescent="0.35"/>
  <cols>
    <col min="1" max="1" width="28.26953125" style="2" customWidth="1"/>
    <col min="2" max="2" width="11.1796875" style="2" customWidth="1"/>
    <col min="3" max="8" width="8.81640625" style="2"/>
    <col min="9" max="9" width="21.7265625" style="2" customWidth="1"/>
    <col min="10" max="16384" width="8.81640625" style="2"/>
  </cols>
  <sheetData>
    <row r="1" spans="1:9" x14ac:dyDescent="0.35">
      <c r="A1" s="4" t="s">
        <v>329</v>
      </c>
      <c r="B1" s="3"/>
      <c r="I1" s="2" t="s">
        <v>398</v>
      </c>
    </row>
    <row r="3" spans="1:9" x14ac:dyDescent="0.35">
      <c r="C3" s="2" t="s">
        <v>92</v>
      </c>
      <c r="E3" s="2" t="s">
        <v>93</v>
      </c>
    </row>
    <row r="4" spans="1:9" x14ac:dyDescent="0.35">
      <c r="B4" s="2" t="s">
        <v>94</v>
      </c>
      <c r="C4" s="2" t="s">
        <v>95</v>
      </c>
      <c r="D4" s="2" t="s">
        <v>96</v>
      </c>
      <c r="E4" s="2" t="s">
        <v>95</v>
      </c>
      <c r="F4" s="2" t="s">
        <v>96</v>
      </c>
    </row>
    <row r="5" spans="1:9" x14ac:dyDescent="0.35">
      <c r="B5" s="2" t="s">
        <v>97</v>
      </c>
      <c r="C5" s="2">
        <v>198721</v>
      </c>
      <c r="D5" s="2">
        <v>317737</v>
      </c>
      <c r="E5" s="257">
        <v>8.5670928220145104E-3</v>
      </c>
      <c r="F5" s="257">
        <v>1.5718304456236787E-2</v>
      </c>
    </row>
    <row r="6" spans="1:9" x14ac:dyDescent="0.35">
      <c r="A6" s="2" t="s">
        <v>98</v>
      </c>
      <c r="B6" s="2" t="s">
        <v>99</v>
      </c>
      <c r="C6" s="5">
        <v>0.35919706523215966</v>
      </c>
      <c r="D6" s="5">
        <v>0.5184161743832163</v>
      </c>
      <c r="E6" s="257">
        <v>-4.4810396011873976E-4</v>
      </c>
      <c r="F6" s="257">
        <v>1.5379873632300756E-2</v>
      </c>
    </row>
    <row r="7" spans="1:9" x14ac:dyDescent="0.35">
      <c r="B7" s="2" t="s">
        <v>100</v>
      </c>
      <c r="C7" s="5">
        <v>0.64080293476784034</v>
      </c>
      <c r="D7" s="5">
        <v>0.4815838256167837</v>
      </c>
      <c r="E7" s="257">
        <v>1.3691978252043935E-2</v>
      </c>
      <c r="F7" s="257">
        <v>1.608287127726693E-2</v>
      </c>
    </row>
    <row r="8" spans="1:9" x14ac:dyDescent="0.35">
      <c r="A8" s="2" t="s">
        <v>101</v>
      </c>
      <c r="B8" s="2" t="s">
        <v>102</v>
      </c>
      <c r="C8" s="5">
        <v>0.17199993961383045</v>
      </c>
      <c r="D8" s="5">
        <v>3.959878767660046E-2</v>
      </c>
      <c r="E8" s="257">
        <v>6.8339813832920537E-3</v>
      </c>
      <c r="F8" s="257">
        <v>2.6096884684390753E-2</v>
      </c>
    </row>
    <row r="9" spans="1:9" x14ac:dyDescent="0.35">
      <c r="B9" s="2" t="s">
        <v>103</v>
      </c>
      <c r="C9" s="5">
        <v>0.18940122080706115</v>
      </c>
      <c r="D9" s="5">
        <v>7.2298787991326163E-2</v>
      </c>
      <c r="E9" s="257">
        <v>4.8590346005981111E-3</v>
      </c>
      <c r="F9" s="257">
        <v>7.3229554922165097E-3</v>
      </c>
    </row>
    <row r="10" spans="1:9" x14ac:dyDescent="0.35">
      <c r="B10" s="2" t="s">
        <v>104</v>
      </c>
      <c r="C10" s="5">
        <v>0.23240120571051875</v>
      </c>
      <c r="D10" s="5">
        <v>0.16760087745525387</v>
      </c>
      <c r="E10" s="257">
        <v>-1.3078320333368976E-2</v>
      </c>
      <c r="F10" s="257">
        <v>-1.1985380062709883E-2</v>
      </c>
    </row>
    <row r="11" spans="1:9" x14ac:dyDescent="0.35">
      <c r="B11" s="2" t="s">
        <v>105</v>
      </c>
      <c r="C11" s="5">
        <v>0.22829997836162258</v>
      </c>
      <c r="D11" s="5">
        <v>0.2622986935736159</v>
      </c>
      <c r="E11" s="257">
        <v>2.1548715408344687E-2</v>
      </c>
      <c r="F11" s="257">
        <v>1.9212190140758922E-2</v>
      </c>
    </row>
    <row r="12" spans="1:9" x14ac:dyDescent="0.35">
      <c r="B12" s="2" t="s">
        <v>106</v>
      </c>
      <c r="C12" s="5">
        <v>0.17789765550696707</v>
      </c>
      <c r="D12" s="5">
        <v>0.45830041827045637</v>
      </c>
      <c r="E12" s="257">
        <v>2.6451032199994229E-2</v>
      </c>
      <c r="F12" s="257">
        <v>2.4886861904661384E-2</v>
      </c>
    </row>
    <row r="21" spans="9:9" x14ac:dyDescent="0.35">
      <c r="I21" s="2" t="s">
        <v>107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9F739A672A9944B808384665D07BC49" ma:contentTypeVersion="3" ma:contentTypeDescription="Creare un nuovo documento." ma:contentTypeScope="" ma:versionID="71e225d696771f6c182c68458bcd3ca8">
  <xsd:schema xmlns:xsd="http://www.w3.org/2001/XMLSchema" xmlns:xs="http://www.w3.org/2001/XMLSchema" xmlns:p="http://schemas.microsoft.com/office/2006/metadata/properties" xmlns:ns2="0e8eed42-bec7-40d5-b1cc-71a493864732" targetNamespace="http://schemas.microsoft.com/office/2006/metadata/properties" ma:root="true" ma:fieldsID="1bba108d09c69b931ee5785799933529" ns2:_="">
    <xsd:import namespace="0e8eed42-bec7-40d5-b1cc-71a4938647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8eed42-bec7-40d5-b1cc-71a493864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68892A-A6B8-4ED3-9A51-93C6255D49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8eed42-bec7-40d5-b1cc-71a4938647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ED5CBD-79E6-432B-817A-688869A23DB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ABF5FF-EA7A-4643-9A96-10DB464899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26</vt:i4>
      </vt:variant>
      <vt:variant>
        <vt:lpstr>Intervalli denominati</vt:lpstr>
      </vt:variant>
      <vt:variant>
        <vt:i4>2</vt:i4>
      </vt:variant>
    </vt:vector>
  </HeadingPairs>
  <TitlesOfParts>
    <vt:vector size="28" baseType="lpstr">
      <vt:lpstr>t1</vt:lpstr>
      <vt:lpstr>t2</vt:lpstr>
      <vt:lpstr>t3</vt:lpstr>
      <vt:lpstr>t4</vt:lpstr>
      <vt:lpstr>f1</vt:lpstr>
      <vt:lpstr>f2</vt:lpstr>
      <vt:lpstr>t5</vt:lpstr>
      <vt:lpstr>f3</vt:lpstr>
      <vt:lpstr>f4</vt:lpstr>
      <vt:lpstr>f5</vt:lpstr>
      <vt:lpstr>t6</vt:lpstr>
      <vt:lpstr>f6</vt:lpstr>
      <vt:lpstr>t7</vt:lpstr>
      <vt:lpstr>t8</vt:lpstr>
      <vt:lpstr>t9</vt:lpstr>
      <vt:lpstr>f7</vt:lpstr>
      <vt:lpstr>f8</vt:lpstr>
      <vt:lpstr>t10</vt:lpstr>
      <vt:lpstr>f9</vt:lpstr>
      <vt:lpstr>f10</vt:lpstr>
      <vt:lpstr>t11</vt:lpstr>
      <vt:lpstr>t12</vt:lpstr>
      <vt:lpstr>t13</vt:lpstr>
      <vt:lpstr>t14</vt:lpstr>
      <vt:lpstr>f11</vt:lpstr>
      <vt:lpstr>t15</vt:lpstr>
      <vt:lpstr>'t1'!Area_stampa</vt:lpstr>
      <vt:lpstr>'t4'!Area_stampa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Andrea Arzeni (CREA-PB)</dc:creator>
  <cp:keywords/>
  <dc:description/>
  <cp:lastModifiedBy>Marco Amato (CREA-PB)</cp:lastModifiedBy>
  <cp:revision/>
  <dcterms:created xsi:type="dcterms:W3CDTF">2024-10-28T07:55:34Z</dcterms:created>
  <dcterms:modified xsi:type="dcterms:W3CDTF">2025-12-18T09:39:19Z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0x01010099F739A672A9944B808384665D07BC49</vt:lpwstr>
  </property>
</Properties>
</file>